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3"/>
  </bookViews>
  <sheets>
    <sheet name="Bodování" sheetId="1" state="hidden" r:id="rId1"/>
    <sheet name="F1" sheetId="2" r:id="rId2"/>
    <sheet name="Hobby EP" sheetId="3" r:id="rId3"/>
    <sheet name="MOF 2WD" sheetId="4" r:id="rId4"/>
  </sheets>
  <definedNames>
    <definedName name="_xlnm.Print_Area" localSheetId="1">'F1'!$A$1:$AK$26</definedName>
    <definedName name="_xlnm.Print_Area" localSheetId="2">'Hobby EP'!$A$1:$AK$26</definedName>
    <definedName name="_xlnm.Print_Area" localSheetId="3">'MOF 2WD'!$A$1:$AK$26</definedName>
  </definedNames>
  <calcPr fullCalcOnLoad="1"/>
</workbook>
</file>

<file path=xl/sharedStrings.xml><?xml version="1.0" encoding="utf-8"?>
<sst xmlns="http://schemas.openxmlformats.org/spreadsheetml/2006/main" count="69" uniqueCount="38">
  <si>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</si>
  <si>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</si>
  <si>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</si>
  <si>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</si>
  <si>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</si>
  <si>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</si>
  <si>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</si>
  <si>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</si>
  <si>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</si>
  <si>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</si>
  <si>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</si>
  <si>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</si>
  <si>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</si>
  <si>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</si>
  <si>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</si>
  <si>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</si>
  <si>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Holub Pavel</t>
  </si>
  <si>
    <t>Těhník Jiří</t>
  </si>
  <si>
    <t>Kraft Jan</t>
  </si>
  <si>
    <t>Čížek Vladimír</t>
  </si>
  <si>
    <t>Klik Richard</t>
  </si>
  <si>
    <t>Roček Jakub</t>
  </si>
  <si>
    <t>Roček Vladimír</t>
  </si>
  <si>
    <t>Vyhnálek Viktor jun.</t>
  </si>
  <si>
    <t>Vyhnálek Petr</t>
  </si>
  <si>
    <t>Pšondr Petr</t>
  </si>
  <si>
    <t>Holub Lukáš jun.</t>
  </si>
  <si>
    <t>Vyhnálek Ríša jun.</t>
  </si>
  <si>
    <t>F1 2015-2016 zima</t>
  </si>
  <si>
    <t>Hobby 2015-2016 zima</t>
  </si>
  <si>
    <t>Mini Off Road 2WD 2015-2016</t>
  </si>
  <si>
    <t>Hubr Jan</t>
  </si>
  <si>
    <t>Sládek Filip jun.</t>
  </si>
  <si>
    <t>Trégr Jaromír</t>
  </si>
  <si>
    <t>Trégr Jakub jun.</t>
  </si>
  <si>
    <t>Olšaník Jakub jun.</t>
  </si>
  <si>
    <t>Najbrt Lukáš</t>
  </si>
  <si>
    <t>Škvorová Pavlína jun.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</si>
</sst>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33" borderId="17" xfId="46" applyFont="1" applyFill="1" applyBorder="1" applyAlignment="1">
      <alignment horizontal="center" vertical="center" wrapText="1"/>
      <protection/>
    </xf>
    <xf numFmtId="0" fontId="2" fillId="33" borderId="18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21" xfId="46" applyFont="1" applyFill="1" applyBorder="1" applyAlignment="1">
      <alignment horizontal="center" vertical="center" wrapText="1"/>
      <protection/>
    </xf>
    <xf numFmtId="0" fontId="9" fillId="33" borderId="22" xfId="46" applyFont="1" applyFill="1" applyBorder="1" applyAlignment="1">
      <alignment horizontal="center" vertical="center" wrapText="1"/>
      <protection/>
    </xf>
    <xf numFmtId="164" fontId="12" fillId="34" borderId="0" xfId="46" applyNumberFormat="1" applyFont="1" applyFill="1" applyBorder="1" applyAlignment="1">
      <alignment horizontal="center" vertical="center"/>
      <protection/>
    </xf>
    <xf numFmtId="164" fontId="12" fillId="34" borderId="23" xfId="46" applyNumberFormat="1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 applyProtection="1">
      <alignment horizontal="left" vertical="center" indent="1"/>
      <protection locked="0"/>
    </xf>
    <xf numFmtId="0" fontId="7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4" fontId="13" fillId="34" borderId="28" xfId="46" applyNumberFormat="1" applyFont="1" applyFill="1" applyBorder="1" applyAlignment="1">
      <alignment horizontal="center" vertical="center" wrapText="1"/>
      <protection/>
    </xf>
    <xf numFmtId="164" fontId="13" fillId="34" borderId="30" xfId="46" applyNumberFormat="1" applyFont="1" applyFill="1" applyBorder="1" applyAlignment="1">
      <alignment horizontal="center" vertical="center" wrapText="1"/>
      <protection/>
    </xf>
    <xf numFmtId="1" fontId="14" fillId="33" borderId="21" xfId="46" applyNumberFormat="1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6" applyFont="1" applyFill="1" applyBorder="1" applyAlignment="1">
      <alignment horizontal="right" vertical="center" indent="1"/>
      <protection/>
    </xf>
    <xf numFmtId="0" fontId="2" fillId="0" borderId="31" xfId="46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3" borderId="21" xfId="46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2" fillId="0" borderId="16" xfId="46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6" applyNumberFormat="1" applyFont="1" applyBorder="1" applyAlignment="1">
      <alignment horizontal="center" vertical="center"/>
      <protection/>
    </xf>
    <xf numFmtId="1" fontId="6" fillId="0" borderId="0" xfId="46" applyNumberFormat="1" applyFont="1" applyBorder="1" applyAlignment="1">
      <alignment horizontal="center" vertical="center"/>
      <protection/>
    </xf>
    <xf numFmtId="1" fontId="6" fillId="0" borderId="16" xfId="46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6" applyFont="1" applyBorder="1" applyAlignment="1">
      <alignment vertical="center"/>
      <protection/>
    </xf>
    <xf numFmtId="0" fontId="16" fillId="0" borderId="28" xfId="46" applyFont="1" applyBorder="1" applyAlignment="1" applyProtection="1">
      <alignment horizontal="left" vertical="center"/>
      <protection locked="0"/>
    </xf>
    <xf numFmtId="164" fontId="8" fillId="33" borderId="17" xfId="46" applyNumberFormat="1" applyFont="1" applyFill="1" applyBorder="1" applyAlignment="1" applyProtection="1">
      <alignment horizontal="center" vertical="center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49" fontId="0" fillId="0" borderId="0" xfId="0" applyNumberFormat="1" applyAlignment="1">
      <alignment horizontal="center" vertical="center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6" applyFont="1" applyFill="1" applyBorder="1" applyAlignment="1">
      <alignment horizontal="right" vertical="center" indent="1"/>
      <protection/>
    </xf>
    <xf numFmtId="0" fontId="2" fillId="0" borderId="33" xfId="46" applyFont="1" applyFill="1" applyBorder="1" applyAlignment="1" applyProtection="1">
      <alignment horizontal="left" vertical="center" indent="1"/>
      <protection locked="0"/>
    </xf>
    <xf numFmtId="1" fontId="2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6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35" xfId="46" applyNumberFormat="1" applyFont="1" applyFill="1" applyBorder="1" applyAlignment="1">
      <alignment horizontal="right" vertical="center" indent="1"/>
      <protection/>
    </xf>
    <xf numFmtId="1" fontId="6" fillId="0" borderId="36" xfId="46" applyNumberFormat="1" applyFont="1" applyBorder="1" applyAlignment="1">
      <alignment horizontal="center" vertical="center"/>
      <protection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35" xfId="46" applyNumberFormat="1" applyFont="1" applyFill="1" applyBorder="1" applyAlignment="1">
      <alignment horizontal="right" vertical="center" inden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6" applyFont="1" applyBorder="1" applyAlignment="1" applyProtection="1">
      <alignment horizontal="right" vertical="center" indent="1"/>
      <protection/>
    </xf>
    <xf numFmtId="0" fontId="2" fillId="0" borderId="0" xfId="46" applyAlignment="1">
      <alignment horizontal="center" vertical="center"/>
      <protection/>
    </xf>
    <xf numFmtId="0" fontId="2" fillId="33" borderId="25" xfId="46" applyFont="1" applyFill="1" applyBorder="1" applyAlignment="1">
      <alignment horizontal="center" vertical="center"/>
      <protection/>
    </xf>
    <xf numFmtId="0" fontId="2" fillId="33" borderId="41" xfId="46" applyFill="1" applyBorder="1" applyAlignment="1">
      <alignment horizontal="center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33" borderId="35" xfId="46" applyFont="1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/>
      <protection/>
    </xf>
    <xf numFmtId="0" fontId="2" fillId="33" borderId="42" xfId="46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 wrapText="1"/>
      <protection/>
    </xf>
    <xf numFmtId="0" fontId="2" fillId="33" borderId="43" xfId="46" applyFont="1" applyFill="1" applyBorder="1" applyAlignment="1">
      <alignment horizontal="center" vertical="center" wrapText="1"/>
      <protection/>
    </xf>
    <xf numFmtId="0" fontId="2" fillId="34" borderId="38" xfId="46" applyFont="1" applyFill="1" applyBorder="1" applyAlignment="1">
      <alignment horizontal="center" vertical="center"/>
      <protection/>
    </xf>
    <xf numFmtId="0" fontId="2" fillId="34" borderId="38" xfId="46" applyFill="1" applyBorder="1" applyAlignment="1">
      <alignment horizontal="center" vertical="center"/>
      <protection/>
    </xf>
    <xf numFmtId="0" fontId="2" fillId="34" borderId="44" xfId="46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1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theme="4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28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42329</v>
      </c>
      <c r="D4" s="59">
        <v>42009</v>
      </c>
      <c r="E4" s="59">
        <v>42378</v>
      </c>
      <c r="F4" s="59">
        <v>42406</v>
      </c>
      <c r="G4" s="59">
        <v>42448</v>
      </c>
      <c r="H4" s="59">
        <v>41763</v>
      </c>
      <c r="I4" s="59">
        <v>41791</v>
      </c>
      <c r="J4" s="59">
        <v>41819</v>
      </c>
      <c r="K4" s="59">
        <v>41833</v>
      </c>
      <c r="L4" s="59">
        <v>41854</v>
      </c>
      <c r="M4" s="59">
        <v>41875</v>
      </c>
      <c r="N4" s="59">
        <v>41903</v>
      </c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42329</v>
      </c>
      <c r="U4" s="21">
        <f t="shared" si="0"/>
        <v>42009</v>
      </c>
      <c r="V4" s="21">
        <f t="shared" si="0"/>
        <v>42378</v>
      </c>
      <c r="W4" s="21">
        <f t="shared" si="0"/>
        <v>42406</v>
      </c>
      <c r="X4" s="21">
        <f t="shared" si="0"/>
        <v>42448</v>
      </c>
      <c r="Y4" s="21">
        <f t="shared" si="0"/>
        <v>41763</v>
      </c>
      <c r="Z4" s="21">
        <f t="shared" si="0"/>
        <v>41791</v>
      </c>
      <c r="AA4" s="21">
        <f t="shared" si="0"/>
        <v>41819</v>
      </c>
      <c r="AB4" s="21">
        <f t="shared" si="0"/>
        <v>41833</v>
      </c>
      <c r="AC4" s="21">
        <f t="shared" si="0"/>
        <v>41854</v>
      </c>
      <c r="AD4" s="21">
        <f t="shared" si="0"/>
        <v>41875</v>
      </c>
      <c r="AE4" s="21">
        <f t="shared" si="0"/>
        <v>41903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42329</v>
      </c>
      <c r="U5" s="32">
        <f t="shared" si="2"/>
        <v>42009</v>
      </c>
      <c r="V5" s="32">
        <f t="shared" si="2"/>
        <v>42378</v>
      </c>
      <c r="W5" s="32">
        <f t="shared" si="2"/>
        <v>42406</v>
      </c>
      <c r="X5" s="32">
        <f t="shared" si="2"/>
        <v>42448</v>
      </c>
      <c r="Y5" s="32">
        <f t="shared" si="2"/>
        <v>41763</v>
      </c>
      <c r="Z5" s="32">
        <f t="shared" si="2"/>
        <v>41791</v>
      </c>
      <c r="AA5" s="32">
        <f t="shared" si="2"/>
        <v>41819</v>
      </c>
      <c r="AB5" s="32">
        <f t="shared" si="2"/>
        <v>41833</v>
      </c>
      <c r="AC5" s="32">
        <f t="shared" si="2"/>
        <v>41854</v>
      </c>
      <c r="AD5" s="32">
        <f t="shared" si="2"/>
        <v>41875</v>
      </c>
      <c r="AE5" s="32">
        <f t="shared" si="2"/>
        <v>41903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21</v>
      </c>
      <c r="C6" s="65">
        <v>2</v>
      </c>
      <c r="D6" s="65"/>
      <c r="E6" s="65">
        <v>2</v>
      </c>
      <c r="F6" s="65">
        <v>1</v>
      </c>
      <c r="G6" s="65">
        <v>2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71">
        <f aca="true" t="shared" si="3" ref="R6:R37">SUM(T6:AH6)</f>
        <v>185</v>
      </c>
      <c r="S6" s="70">
        <f>IF(COUNTBLANK(C6:Q6)&gt;(15-$C$2),R6,R6-VLOOKUP(AJ6,Bodování!$A$2:$B$67,2))</f>
        <v>185</v>
      </c>
      <c r="T6" s="66">
        <f>VLOOKUP(C6,Bodování!$A$2:$B$67,2)</f>
        <v>45</v>
      </c>
      <c r="U6" s="66">
        <f>VLOOKUP(D6,Bodování!$A$2:$B$67,2)</f>
        <v>0</v>
      </c>
      <c r="V6" s="66">
        <f>VLOOKUP(E6,Bodování!$A$2:$B$67,2)</f>
        <v>45</v>
      </c>
      <c r="W6" s="66">
        <f>VLOOKUP(F6,Bodování!$A$2:$B$67,2)</f>
        <v>50</v>
      </c>
      <c r="X6" s="66">
        <f>VLOOKUP(G6,Bodování!$A$2:$B$67,2)</f>
        <v>45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2</v>
      </c>
      <c r="AK6" s="67">
        <f aca="true" t="shared" si="6" ref="AK6:AK37">COUNT(C6:Q6)</f>
        <v>4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15</v>
      </c>
      <c r="C7" s="37">
        <v>4</v>
      </c>
      <c r="D7" s="37"/>
      <c r="E7" s="37">
        <v>4</v>
      </c>
      <c r="F7" s="37">
        <v>3</v>
      </c>
      <c r="G7" s="37">
        <v>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9">
        <f t="shared" si="3"/>
        <v>162</v>
      </c>
      <c r="S7" s="68">
        <f>IF(COUNTBLANK(C7:Q7)&gt;(15-$C$2),R7,R7-VLOOKUP(AJ7,Bodování!$A$2:$B$67,2))</f>
        <v>162</v>
      </c>
      <c r="T7" s="52">
        <f>VLOOKUP(C7,Bodování!$A$2:$B$67,2)</f>
        <v>40</v>
      </c>
      <c r="U7" s="52">
        <f>VLOOKUP(D7,Bodování!$A$2:$B$67,2)</f>
        <v>0</v>
      </c>
      <c r="V7" s="52">
        <f>VLOOKUP(E7,Bodování!$A$2:$B$67,2)</f>
        <v>40</v>
      </c>
      <c r="W7" s="52">
        <f>VLOOKUP(F7,Bodování!$A$2:$B$67,2)</f>
        <v>42</v>
      </c>
      <c r="X7" s="52">
        <f>VLOOKUP(G7,Bodování!$A$2:$B$67,2)</f>
        <v>40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3</v>
      </c>
      <c r="AJ7" s="28">
        <f t="shared" si="5"/>
        <v>4</v>
      </c>
      <c r="AK7" s="28">
        <f t="shared" si="6"/>
        <v>4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20</v>
      </c>
      <c r="C8" s="37">
        <v>1</v>
      </c>
      <c r="D8" s="37"/>
      <c r="E8" s="37">
        <v>1</v>
      </c>
      <c r="F8" s="37"/>
      <c r="G8" s="37">
        <v>1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69">
        <f t="shared" si="3"/>
        <v>150</v>
      </c>
      <c r="S8" s="68">
        <f>IF(COUNTBLANK(C8:Q8)&gt;(15-$C$2),R8,R8-VLOOKUP(AJ8,Bodování!$A$2:$B$67,2))</f>
        <v>150</v>
      </c>
      <c r="T8" s="52">
        <f>VLOOKUP(C8,Bodování!$A$2:$B$67,2)</f>
        <v>50</v>
      </c>
      <c r="U8" s="52">
        <f>VLOOKUP(D8,Bodování!$A$2:$B$67,2)</f>
        <v>0</v>
      </c>
      <c r="V8" s="52">
        <f>VLOOKUP(E8,Bodování!$A$2:$B$67,2)</f>
        <v>50</v>
      </c>
      <c r="W8" s="52">
        <f>VLOOKUP(F8,Bodování!$A$2:$B$67,2)</f>
        <v>0</v>
      </c>
      <c r="X8" s="52">
        <f>VLOOKUP(G8,Bodování!$A$2:$B$67,2)</f>
        <v>50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1</v>
      </c>
      <c r="AJ8" s="28">
        <f t="shared" si="5"/>
        <v>1</v>
      </c>
      <c r="AK8" s="28">
        <f t="shared" si="6"/>
        <v>3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25</v>
      </c>
      <c r="C9" s="37">
        <v>3</v>
      </c>
      <c r="D9" s="37"/>
      <c r="E9" s="37"/>
      <c r="F9" s="37">
        <v>2</v>
      </c>
      <c r="G9" s="37">
        <v>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69">
        <f t="shared" si="3"/>
        <v>126</v>
      </c>
      <c r="S9" s="68">
        <f>IF(COUNTBLANK(C9:Q9)&gt;(15-$C$2),R9,R9-VLOOKUP(AJ9,Bodování!$A$2:$B$67,2))</f>
        <v>126</v>
      </c>
      <c r="T9" s="52">
        <f>VLOOKUP(C9,Bodování!$A$2:$B$67,2)</f>
        <v>42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45</v>
      </c>
      <c r="X9" s="52">
        <f>VLOOKUP(G9,Bodování!$A$2:$B$67,2)</f>
        <v>39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2</v>
      </c>
      <c r="AJ9" s="28">
        <f t="shared" si="5"/>
        <v>5</v>
      </c>
      <c r="AK9" s="28">
        <f t="shared" si="6"/>
        <v>3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31</v>
      </c>
      <c r="C10" s="37"/>
      <c r="D10" s="37"/>
      <c r="E10" s="37">
        <v>3</v>
      </c>
      <c r="F10" s="37"/>
      <c r="G10" s="37">
        <v>3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9">
        <f t="shared" si="3"/>
        <v>84</v>
      </c>
      <c r="S10" s="68">
        <f>IF(COUNTBLANK(C10:Q10)&gt;(15-$C$2),R10,R10-VLOOKUP(AJ10,Bodování!$A$2:$B$67,2))</f>
        <v>84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42</v>
      </c>
      <c r="W10" s="52">
        <f>VLOOKUP(F10,Bodování!$A$2:$B$67,2)</f>
        <v>0</v>
      </c>
      <c r="X10" s="52">
        <f>VLOOKUP(G10,Bodování!$A$2:$B$67,2)</f>
        <v>42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3</v>
      </c>
      <c r="AJ10" s="28">
        <f t="shared" si="5"/>
        <v>3</v>
      </c>
      <c r="AK10" s="28">
        <f t="shared" si="6"/>
        <v>2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18</v>
      </c>
      <c r="C11" s="37">
        <v>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9">
        <f t="shared" si="3"/>
        <v>39</v>
      </c>
      <c r="S11" s="68">
        <f>IF(COUNTBLANK(C11:Q11)&gt;(15-$C$2),R11,R11-VLOOKUP(AJ11,Bodování!$A$2:$B$67,2))</f>
        <v>39</v>
      </c>
      <c r="T11" s="52">
        <f>VLOOKUP(C11,Bodování!$A$2:$B$67,2)</f>
        <v>39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5</v>
      </c>
      <c r="AJ11" s="28">
        <f t="shared" si="5"/>
        <v>5</v>
      </c>
      <c r="AK11" s="28">
        <f t="shared" si="6"/>
        <v>1</v>
      </c>
      <c r="AM11" s="42"/>
      <c r="AN11" s="42"/>
      <c r="AO11" s="42"/>
      <c r="AP11" s="42"/>
    </row>
    <row r="12" spans="1:42" ht="12.75" customHeight="1">
      <c r="A12" s="39">
        <f t="shared" si="7"/>
      </c>
      <c r="B12" s="2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9">
        <f t="shared" si="3"/>
        <v>0</v>
      </c>
      <c r="S12" s="68">
        <f>IF(COUNTBLANK(C12:Q12)&gt;(15-$C$2),R12,R12-VLOOKUP(AJ12,Bodování!$A$2:$B$67,2))</f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0</v>
      </c>
      <c r="AK12" s="28">
        <f t="shared" si="6"/>
        <v>0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9">
        <f t="shared" si="3"/>
        <v>0</v>
      </c>
      <c r="S13" s="68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0</v>
      </c>
      <c r="AK13" s="28">
        <f t="shared" si="6"/>
        <v>0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9">
        <f t="shared" si="3"/>
        <v>0</v>
      </c>
      <c r="S14" s="68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0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9">
        <f t="shared" si="3"/>
        <v>0</v>
      </c>
      <c r="S15" s="68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0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9">
        <f t="shared" si="3"/>
        <v>0</v>
      </c>
      <c r="S16" s="68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9">
        <f t="shared" si="3"/>
        <v>0</v>
      </c>
      <c r="S17" s="68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9">
        <f t="shared" si="3"/>
        <v>0</v>
      </c>
      <c r="S18" s="68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0</v>
      </c>
      <c r="S19" s="68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9">
        <f t="shared" si="3"/>
        <v>0</v>
      </c>
      <c r="S20" s="68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9">
        <f t="shared" si="3"/>
        <v>0</v>
      </c>
      <c r="S21" s="68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9">
        <f t="shared" si="3"/>
        <v>0</v>
      </c>
      <c r="S22" s="68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3"/>
      <c r="R23" s="68">
        <f t="shared" si="3"/>
        <v>0</v>
      </c>
      <c r="S23" s="68">
        <f>IF(COUNTBLANK(C23:Q23)&gt;(15-$C$2),R23,R23-VLOOKUP(AJ23,Bodování!$A$2:$B$67,2))</f>
        <v>0</v>
      </c>
      <c r="T23" s="77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8"/>
      <c r="R24" s="69">
        <f t="shared" si="3"/>
        <v>0</v>
      </c>
      <c r="S24" s="68">
        <f>IF(COUNTBLANK(C24:Q24)&gt;(15-$C$2),R24,R24-VLOOKUP(AJ24,Bodování!$A$2:$B$67,2))</f>
        <v>0</v>
      </c>
      <c r="T24" s="77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3"/>
      <c r="R25" s="69">
        <f t="shared" si="3"/>
        <v>0</v>
      </c>
      <c r="S25" s="69">
        <f>IF(COUNTBLANK(C25:Q25)&gt;(12-$C$2),R25,R25-VLOOKUP(AJ25,Bodování!$A$2:$B$67,2))</f>
        <v>0</v>
      </c>
      <c r="T25" s="77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3"/>
      <c r="R26" s="79">
        <f t="shared" si="3"/>
        <v>0</v>
      </c>
      <c r="S26" s="79">
        <f>IF(COUNTBLANK(C26:Q26)&gt;(12-$C$2),R26,R26-VLOOKUP(AJ26,Bodování!$A$2:$B$67,2))</f>
        <v>0</v>
      </c>
      <c r="T26" s="77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47">
        <f t="shared" si="3"/>
        <v>0</v>
      </c>
      <c r="S27" s="75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4">
        <f t="shared" si="3"/>
        <v>0</v>
      </c>
      <c r="S28" s="75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4">
        <f t="shared" si="3"/>
        <v>0</v>
      </c>
      <c r="S29" s="75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5">
        <f t="shared" si="3"/>
        <v>0</v>
      </c>
      <c r="S30" s="75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5">
        <f t="shared" si="3"/>
        <v>0</v>
      </c>
      <c r="S31" s="75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5">
        <f t="shared" si="3"/>
        <v>0</v>
      </c>
      <c r="S32" s="75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5">
        <f t="shared" si="3"/>
        <v>0</v>
      </c>
      <c r="S33" s="75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3"/>
      <c r="R34" s="74">
        <f t="shared" si="3"/>
        <v>0</v>
      </c>
      <c r="S34" s="75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3"/>
      <c r="R35" s="75">
        <f t="shared" si="3"/>
        <v>0</v>
      </c>
      <c r="S35" s="75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3"/>
      <c r="R36" s="75">
        <f t="shared" si="3"/>
        <v>0</v>
      </c>
      <c r="S36" s="75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3"/>
      <c r="R37" s="74">
        <f t="shared" si="3"/>
        <v>0</v>
      </c>
      <c r="S37" s="75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3"/>
      <c r="R38" s="74">
        <f aca="true" t="shared" si="8" ref="R38:R69">SUM(T38:AH38)</f>
        <v>0</v>
      </c>
      <c r="S38" s="75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3"/>
      <c r="R39" s="74">
        <f t="shared" si="8"/>
        <v>0</v>
      </c>
      <c r="S39" s="75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5">
        <f t="shared" si="8"/>
        <v>0</v>
      </c>
      <c r="S40" s="75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4">
        <f t="shared" si="8"/>
        <v>0</v>
      </c>
      <c r="S41" s="75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4">
        <f t="shared" si="8"/>
        <v>0</v>
      </c>
      <c r="S42" s="75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4">
        <f t="shared" si="8"/>
        <v>0</v>
      </c>
      <c r="S43" s="75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5">
        <f t="shared" si="8"/>
        <v>0</v>
      </c>
      <c r="S44" s="75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4">
        <f t="shared" si="8"/>
        <v>0</v>
      </c>
      <c r="S45" s="75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4">
        <f t="shared" si="8"/>
        <v>0</v>
      </c>
      <c r="S46" s="75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46" stopIfTrue="1">
      <formula>AND((RANK($S30,$S$6:$S$69)&lt;=3),(RANK($S30,$S$6:$S$69)&gt;=1))</formula>
    </cfRule>
    <cfRule type="expression" priority="5" dxfId="47" stopIfTrue="1">
      <formula>($B28)&lt;&gt;""</formula>
    </cfRule>
    <cfRule type="expression" priority="6" dxfId="48" stopIfTrue="1">
      <formula>($B28)=""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>
    <tabColor theme="4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29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42329</v>
      </c>
      <c r="D4" s="59">
        <v>42009</v>
      </c>
      <c r="E4" s="59">
        <v>42378</v>
      </c>
      <c r="F4" s="59">
        <v>42406</v>
      </c>
      <c r="G4" s="59">
        <v>42448</v>
      </c>
      <c r="H4" s="59">
        <v>41875</v>
      </c>
      <c r="I4" s="59">
        <v>41903</v>
      </c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42329</v>
      </c>
      <c r="U4" s="21">
        <f t="shared" si="0"/>
        <v>42009</v>
      </c>
      <c r="V4" s="21">
        <f t="shared" si="0"/>
        <v>42378</v>
      </c>
      <c r="W4" s="21">
        <f t="shared" si="0"/>
        <v>42406</v>
      </c>
      <c r="X4" s="21">
        <f t="shared" si="0"/>
        <v>42448</v>
      </c>
      <c r="Y4" s="21">
        <f t="shared" si="0"/>
        <v>41875</v>
      </c>
      <c r="Z4" s="21">
        <f t="shared" si="0"/>
        <v>41903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42329</v>
      </c>
      <c r="U5" s="32">
        <f t="shared" si="2"/>
        <v>42009</v>
      </c>
      <c r="V5" s="32">
        <f t="shared" si="2"/>
        <v>42378</v>
      </c>
      <c r="W5" s="32">
        <f t="shared" si="2"/>
        <v>42406</v>
      </c>
      <c r="X5" s="32">
        <f t="shared" si="2"/>
        <v>42448</v>
      </c>
      <c r="Y5" s="32">
        <f t="shared" si="2"/>
        <v>41875</v>
      </c>
      <c r="Z5" s="32">
        <f t="shared" si="2"/>
        <v>41903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17</v>
      </c>
      <c r="C6" s="65">
        <v>1</v>
      </c>
      <c r="D6" s="65"/>
      <c r="E6" s="65">
        <v>2</v>
      </c>
      <c r="F6" s="65">
        <v>1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0">
        <f aca="true" t="shared" si="3" ref="R6:R37">SUM(T6:AH6)</f>
        <v>145</v>
      </c>
      <c r="S6" s="70">
        <f>IF(COUNTBLANK(C6:Q6)&gt;(15-$C$2),R6,R6-VLOOKUP(AJ6,Bodování!$A$2:$B$67,2))</f>
        <v>145</v>
      </c>
      <c r="T6" s="66">
        <f>VLOOKUP(C6,Bodování!$A$2:$B$67,2)</f>
        <v>50</v>
      </c>
      <c r="U6" s="66">
        <f>VLOOKUP(D6,Bodování!$A$2:$B$67,2)</f>
        <v>0</v>
      </c>
      <c r="V6" s="66">
        <f>VLOOKUP(E6,Bodování!$A$2:$B$67,2)</f>
        <v>45</v>
      </c>
      <c r="W6" s="66">
        <f>VLOOKUP(F6,Bodování!$A$2:$B$67,2)</f>
        <v>50</v>
      </c>
      <c r="X6" s="66">
        <f>VLOOKUP(G6,Bodování!$A$2:$B$67,2)</f>
        <v>0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2</v>
      </c>
      <c r="AK6" s="67">
        <f aca="true" t="shared" si="6" ref="AK6:AK37">COUNT(C6:Q6)</f>
        <v>3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26</v>
      </c>
      <c r="C7" s="37">
        <v>2</v>
      </c>
      <c r="D7" s="37"/>
      <c r="E7" s="37">
        <v>3</v>
      </c>
      <c r="F7" s="37"/>
      <c r="G7" s="37">
        <v>1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8">
        <f t="shared" si="3"/>
        <v>137</v>
      </c>
      <c r="S7" s="68">
        <f>IF(COUNTBLANK(C7:Q7)&gt;(15-$C$2),R7,R7-VLOOKUP(AJ7,Bodování!$A$2:$B$67,2))</f>
        <v>137</v>
      </c>
      <c r="T7" s="52">
        <f>VLOOKUP(C7,Bodování!$A$2:$B$67,2)</f>
        <v>45</v>
      </c>
      <c r="U7" s="52">
        <f>VLOOKUP(D7,Bodování!$A$2:$B$67,2)</f>
        <v>0</v>
      </c>
      <c r="V7" s="52">
        <f>VLOOKUP(E7,Bodování!$A$2:$B$67,2)</f>
        <v>42</v>
      </c>
      <c r="W7" s="52">
        <f>VLOOKUP(F7,Bodování!$A$2:$B$67,2)</f>
        <v>0</v>
      </c>
      <c r="X7" s="52">
        <f>VLOOKUP(G7,Bodování!$A$2:$B$67,2)</f>
        <v>50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1</v>
      </c>
      <c r="AJ7" s="28">
        <f t="shared" si="5"/>
        <v>3</v>
      </c>
      <c r="AK7" s="28">
        <f t="shared" si="6"/>
        <v>3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18</v>
      </c>
      <c r="C8" s="37"/>
      <c r="D8" s="37"/>
      <c r="E8" s="37">
        <v>1</v>
      </c>
      <c r="F8" s="37">
        <v>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68">
        <f t="shared" si="3"/>
        <v>95</v>
      </c>
      <c r="S8" s="68">
        <f>IF(COUNTBLANK(C8:Q8)&gt;(15-$C$2),R8,R8-VLOOKUP(AJ8,Bodování!$A$2:$B$67,2))</f>
        <v>95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50</v>
      </c>
      <c r="W8" s="52">
        <f>VLOOKUP(F8,Bodování!$A$2:$B$67,2)</f>
        <v>45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1</v>
      </c>
      <c r="AJ8" s="28">
        <f t="shared" si="5"/>
        <v>2</v>
      </c>
      <c r="AK8" s="28">
        <f t="shared" si="6"/>
        <v>2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36</v>
      </c>
      <c r="C9" s="37"/>
      <c r="D9" s="37"/>
      <c r="E9" s="37"/>
      <c r="F9" s="37">
        <v>4</v>
      </c>
      <c r="G9" s="37">
        <v>2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69">
        <f t="shared" si="3"/>
        <v>85</v>
      </c>
      <c r="S9" s="68">
        <f>IF(COUNTBLANK(C9:Q9)&gt;(15-$C$2),R9,R9-VLOOKUP(AJ9,Bodování!$A$2:$B$67,2))</f>
        <v>85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40</v>
      </c>
      <c r="X9" s="52">
        <f>VLOOKUP(G9,Bodování!$A$2:$B$67,2)</f>
        <v>45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2</v>
      </c>
      <c r="AJ9" s="28">
        <f t="shared" si="5"/>
        <v>4</v>
      </c>
      <c r="AK9" s="28">
        <f t="shared" si="6"/>
        <v>2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16</v>
      </c>
      <c r="C10" s="37">
        <v>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9">
        <f t="shared" si="3"/>
        <v>42</v>
      </c>
      <c r="S10" s="68">
        <f>IF(COUNTBLANK(C10:Q10)&gt;(15-$C$2),R10,R10-VLOOKUP(AJ10,Bodování!$A$2:$B$67,2))</f>
        <v>42</v>
      </c>
      <c r="T10" s="52">
        <f>VLOOKUP(C10,Bodování!$A$2:$B$67,2)</f>
        <v>42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3</v>
      </c>
      <c r="AJ10" s="28">
        <f t="shared" si="5"/>
        <v>3</v>
      </c>
      <c r="AK10" s="28">
        <f t="shared" si="6"/>
        <v>1</v>
      </c>
      <c r="AM10" s="42"/>
      <c r="AN10" s="42"/>
      <c r="AO10" s="42"/>
      <c r="AP10" s="42"/>
    </row>
    <row r="11" spans="1:42" ht="12.75" customHeight="1">
      <c r="A11" s="39">
        <f t="shared" si="7"/>
      </c>
      <c r="B11" s="23" t="s">
        <v>35</v>
      </c>
      <c r="C11" s="37"/>
      <c r="D11" s="37"/>
      <c r="E11" s="37"/>
      <c r="F11" s="37">
        <v>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8">
        <f t="shared" si="3"/>
        <v>42</v>
      </c>
      <c r="S11" s="68">
        <f>IF(COUNTBLANK(C11:Q11)&gt;(15-$C$2),R11,R11-VLOOKUP(AJ11,Bodování!$A$2:$B$67,2))</f>
        <v>42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42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3</v>
      </c>
      <c r="AJ11" s="28">
        <f t="shared" si="5"/>
        <v>3</v>
      </c>
      <c r="AK11" s="28">
        <f t="shared" si="6"/>
        <v>1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32</v>
      </c>
      <c r="C12" s="37"/>
      <c r="D12" s="37"/>
      <c r="E12" s="37">
        <v>4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40</v>
      </c>
      <c r="S12" s="68">
        <f>IF(COUNTBLANK(C12:Q12)&gt;(15-$C$2),R12,R12-VLOOKUP(AJ12,Bodování!$A$2:$B$67,2))</f>
        <v>40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40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4</v>
      </c>
      <c r="AJ12" s="28">
        <f t="shared" si="5"/>
        <v>4</v>
      </c>
      <c r="AK12" s="28">
        <f t="shared" si="6"/>
        <v>1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0</v>
      </c>
      <c r="S13" s="68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0</v>
      </c>
      <c r="AK13" s="28">
        <f t="shared" si="6"/>
        <v>0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9">
        <f t="shared" si="3"/>
        <v>0</v>
      </c>
      <c r="S14" s="68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0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9">
        <f t="shared" si="3"/>
        <v>0</v>
      </c>
      <c r="S15" s="68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0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8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8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8">
        <f t="shared" si="3"/>
        <v>0</v>
      </c>
      <c r="S18" s="68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0</v>
      </c>
      <c r="S19" s="68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8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8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8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9">
        <f t="shared" si="3"/>
        <v>0</v>
      </c>
      <c r="S23" s="68">
        <f>IF(COUNTBLANK(C23:Q23)&gt;(15-$C$2),R23,R23-VLOOKUP(AJ23,Bodování!$A$2:$B$67,2))</f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9">
        <f t="shared" si="3"/>
        <v>0</v>
      </c>
      <c r="S24" s="68">
        <f>IF(COUNTBLANK(C24:Q24)&gt;(15-$C$2),R24,R24-VLOOKUP(AJ24,Bodování!$A$2:$B$67,2))</f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8">
        <f t="shared" si="3"/>
        <v>0</v>
      </c>
      <c r="S25" s="68">
        <f>IF(COUNTBLANK(C25:Q25)&gt;(15-$C$2),R25,R25-VLOOKUP(AJ25,Bodování!$A$2:$B$67,2))</f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76">
        <f t="shared" si="3"/>
        <v>0</v>
      </c>
      <c r="S26" s="76">
        <f>IF(COUNTBLANK(C26:Q26)&gt;(15-$C$2),R26,R26-VLOOKUP(AJ26,Bodování!$A$2:$B$67,2))</f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7">
        <f t="shared" si="3"/>
        <v>0</v>
      </c>
      <c r="S27" s="60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60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60">
        <f t="shared" si="3"/>
        <v>0</v>
      </c>
      <c r="S29" s="60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7">
        <f t="shared" si="3"/>
        <v>0</v>
      </c>
      <c r="S30" s="60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7">
        <f t="shared" si="3"/>
        <v>0</v>
      </c>
      <c r="S31" s="60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60">
        <f t="shared" si="3"/>
        <v>0</v>
      </c>
      <c r="S32" s="60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7">
        <f t="shared" si="3"/>
        <v>0</v>
      </c>
      <c r="S33" s="60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7">
        <f t="shared" si="3"/>
        <v>0</v>
      </c>
      <c r="S34" s="60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7">
        <f t="shared" si="3"/>
        <v>0</v>
      </c>
      <c r="S35" s="60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7">
        <f t="shared" si="3"/>
        <v>0</v>
      </c>
      <c r="S36" s="47">
        <f>IF(COUNTBLANK(C36:Q36)&gt;(12-$C$2),R36,R36-VLOOKUP(AJ36,Bodování!$A$2:$B$67,2))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7">
        <f t="shared" si="3"/>
        <v>0</v>
      </c>
      <c r="S37" s="47">
        <f>IF(COUNTBLANK(C37:Q37)&gt;(12-$C$2),R37,R37-VLOOKUP(AJ37,Bodování!$A$2:$B$67,2))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7">
        <f aca="true" t="shared" si="8" ref="R38:R69">SUM(T38:AH38)</f>
        <v>0</v>
      </c>
      <c r="S38" s="47">
        <f>IF(COUNTBLANK(C38:Q38)&gt;(12-$C$2),R38,R38-VLOOKUP(AJ38,Bodování!$A$2:$B$67,2))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7">
        <f t="shared" si="8"/>
        <v>0</v>
      </c>
      <c r="S39" s="47">
        <f>IF(COUNTBLANK(C39:Q39)&gt;(12-$C$2),R39,R39-VLOOKUP(AJ39,Bodování!$A$2:$B$67,2))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7">
        <f t="shared" si="8"/>
        <v>0</v>
      </c>
      <c r="S40" s="47">
        <f>IF(COUNTBLANK(C40:Q40)&gt;(12-$C$2),R40,R40-VLOOKUP(AJ40,Bodování!$A$2:$B$67,2))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47">
        <f>IF(COUNTBLANK(C41:Q41)&gt;(12-$C$2),R41,R41-VLOOKUP(AJ41,Bodování!$A$2:$B$67,2))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47">
        <f>IF(COUNTBLANK(C42:Q42)&gt;(12-$C$2),R42,R42-VLOOKUP(AJ42,Bodování!$A$2:$B$67,2))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47">
        <f>IF(COUNTBLANK(C43:Q43)&gt;(12-$C$2),R43,R43-VLOOKUP(AJ43,Bodování!$A$2:$B$67,2))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7">
        <f t="shared" si="8"/>
        <v>0</v>
      </c>
      <c r="S44" s="47">
        <f>IF(COUNTBLANK(C44:Q44)&gt;(12-$C$2),R44,R44-VLOOKUP(AJ44,Bodování!$A$2:$B$67,2))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47">
        <f>IF(COUNTBLANK(C45:Q45)&gt;(12-$C$2),R45,R45-VLOOKUP(AJ45,Bodování!$A$2:$B$67,2))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47">
        <f>IF(COUNTBLANK(C46:Q46)&gt;(12-$C$2),R46,R46-VLOOKUP(AJ46,Bodování!$A$2:$B$67,2))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29:S69">
    <cfRule type="expression" priority="4" dxfId="49" stopIfTrue="1">
      <formula>AND((RANK($S29,$S$6:$S$69)&lt;=3),(RANK($S29,$S$6:$S$69)&gt;=1))</formula>
    </cfRule>
    <cfRule type="expression" priority="5" dxfId="50" stopIfTrue="1">
      <formula>($B27)&lt;&gt;""</formula>
    </cfRule>
    <cfRule type="expression" priority="6" dxfId="48" stopIfTrue="1">
      <formula>($B27)=""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tabColor theme="4"/>
    <pageSetUpPr fitToPage="1"/>
  </sheetPr>
  <dimension ref="A1:AP70"/>
  <sheetViews>
    <sheetView showZeros="0" tabSelected="1" view="pageBreakPreview" zoomScaleSheetLayoutView="100" zoomScalePageLayoutView="0" workbookViewId="0" topLeftCell="A1">
      <pane xSplit="2" ySplit="5" topLeftCell="C6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30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42329</v>
      </c>
      <c r="D4" s="59">
        <v>42009</v>
      </c>
      <c r="E4" s="59">
        <v>42378</v>
      </c>
      <c r="F4" s="59">
        <v>42406</v>
      </c>
      <c r="G4" s="59">
        <v>42448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42329</v>
      </c>
      <c r="U4" s="21">
        <f t="shared" si="0"/>
        <v>42009</v>
      </c>
      <c r="V4" s="21">
        <f t="shared" si="0"/>
        <v>42378</v>
      </c>
      <c r="W4" s="21">
        <f t="shared" si="0"/>
        <v>42406</v>
      </c>
      <c r="X4" s="21">
        <f t="shared" si="0"/>
        <v>42448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42329</v>
      </c>
      <c r="U5" s="32">
        <f t="shared" si="2"/>
        <v>42009</v>
      </c>
      <c r="V5" s="32">
        <f t="shared" si="2"/>
        <v>42378</v>
      </c>
      <c r="W5" s="32">
        <f t="shared" si="2"/>
        <v>42406</v>
      </c>
      <c r="X5" s="32">
        <f t="shared" si="2"/>
        <v>42448</v>
      </c>
      <c r="Y5" s="32">
        <f t="shared" si="2"/>
        <v>0</v>
      </c>
      <c r="Z5" s="32">
        <f t="shared" si="2"/>
        <v>0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15</v>
      </c>
      <c r="C6" s="65">
        <v>1</v>
      </c>
      <c r="D6" s="65"/>
      <c r="E6" s="65">
        <v>2</v>
      </c>
      <c r="F6" s="65">
        <v>1</v>
      </c>
      <c r="G6" s="65">
        <v>3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70">
        <f aca="true" t="shared" si="3" ref="R6:R37">SUM(T6:AH6)</f>
        <v>187</v>
      </c>
      <c r="S6" s="70">
        <f>IF(COUNTBLANK(C6:Q6)&gt;(15-$C$2),R6,R6-VLOOKUP(AJ6,Bodování!$A$2:$B$67,2))</f>
        <v>187</v>
      </c>
      <c r="T6" s="66">
        <f>VLOOKUP(C6,Bodování!$A$2:$B$67,2)</f>
        <v>50</v>
      </c>
      <c r="U6" s="66">
        <f>VLOOKUP(D6,Bodování!$A$2:$B$67,2)</f>
        <v>0</v>
      </c>
      <c r="V6" s="66">
        <f>VLOOKUP(E6,Bodování!$A$2:$B$67,2)</f>
        <v>45</v>
      </c>
      <c r="W6" s="66">
        <f>VLOOKUP(F6,Bodování!$A$2:$B$67,2)</f>
        <v>50</v>
      </c>
      <c r="X6" s="66">
        <f>VLOOKUP(G6,Bodování!$A$2:$B$67,2)</f>
        <v>42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3</v>
      </c>
      <c r="AK6" s="67">
        <f aca="true" t="shared" si="6" ref="AK6:AK37">COUNT(C6:Q6)</f>
        <v>4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24</v>
      </c>
      <c r="C7" s="37">
        <v>3</v>
      </c>
      <c r="D7" s="37"/>
      <c r="E7" s="37">
        <v>4</v>
      </c>
      <c r="F7" s="37">
        <v>3</v>
      </c>
      <c r="G7" s="37">
        <v>1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8">
        <f t="shared" si="3"/>
        <v>174</v>
      </c>
      <c r="S7" s="68">
        <f>IF(COUNTBLANK(C7:Q7)&gt;(15-$C$2),R7,R7-VLOOKUP(AJ7,Bodování!$A$2:$B$67,2))</f>
        <v>174</v>
      </c>
      <c r="T7" s="52">
        <f>VLOOKUP(C7,Bodování!$A$2:$B$67,2)</f>
        <v>42</v>
      </c>
      <c r="U7" s="52">
        <f>VLOOKUP(D7,Bodování!$A$2:$B$67,2)</f>
        <v>0</v>
      </c>
      <c r="V7" s="52">
        <f>VLOOKUP(E7,Bodování!$A$2:$B$67,2)</f>
        <v>40</v>
      </c>
      <c r="W7" s="52">
        <f>VLOOKUP(F7,Bodování!$A$2:$B$67,2)</f>
        <v>42</v>
      </c>
      <c r="X7" s="52">
        <f>VLOOKUP(G7,Bodování!$A$2:$B$67,2)</f>
        <v>50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1</v>
      </c>
      <c r="AJ7" s="28">
        <f t="shared" si="5"/>
        <v>4</v>
      </c>
      <c r="AK7" s="28">
        <f t="shared" si="6"/>
        <v>4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23</v>
      </c>
      <c r="C8" s="37">
        <v>4</v>
      </c>
      <c r="D8" s="37"/>
      <c r="E8" s="37">
        <v>3</v>
      </c>
      <c r="F8" s="37">
        <v>4</v>
      </c>
      <c r="G8" s="37">
        <v>2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68">
        <f t="shared" si="3"/>
        <v>167</v>
      </c>
      <c r="S8" s="68">
        <f>IF(COUNTBLANK(C8:Q8)&gt;(15-$C$2),R8,R8-VLOOKUP(AJ8,Bodování!$A$2:$B$67,2))</f>
        <v>167</v>
      </c>
      <c r="T8" s="52">
        <f>VLOOKUP(C8,Bodování!$A$2:$B$67,2)</f>
        <v>40</v>
      </c>
      <c r="U8" s="52">
        <f>VLOOKUP(D8,Bodování!$A$2:$B$67,2)</f>
        <v>0</v>
      </c>
      <c r="V8" s="52">
        <f>VLOOKUP(E8,Bodování!$A$2:$B$67,2)</f>
        <v>42</v>
      </c>
      <c r="W8" s="52">
        <f>VLOOKUP(F8,Bodování!$A$2:$B$67,2)</f>
        <v>40</v>
      </c>
      <c r="X8" s="52">
        <f>VLOOKUP(G8,Bodování!$A$2:$B$67,2)</f>
        <v>45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2</v>
      </c>
      <c r="AJ8" s="28">
        <f t="shared" si="5"/>
        <v>4</v>
      </c>
      <c r="AK8" s="28">
        <f t="shared" si="6"/>
        <v>4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22</v>
      </c>
      <c r="C9" s="37">
        <v>5</v>
      </c>
      <c r="D9" s="37"/>
      <c r="E9" s="37">
        <v>5</v>
      </c>
      <c r="F9" s="37">
        <v>5</v>
      </c>
      <c r="G9" s="37">
        <v>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68">
        <f t="shared" si="3"/>
        <v>157</v>
      </c>
      <c r="S9" s="68">
        <f>IF(COUNTBLANK(C9:Q9)&gt;(15-$C$2),R9,R9-VLOOKUP(AJ9,Bodování!$A$2:$B$67,2))</f>
        <v>157</v>
      </c>
      <c r="T9" s="52">
        <f>VLOOKUP(C9,Bodování!$A$2:$B$67,2)</f>
        <v>39</v>
      </c>
      <c r="U9" s="52">
        <f>VLOOKUP(D9,Bodování!$A$2:$B$67,2)</f>
        <v>0</v>
      </c>
      <c r="V9" s="52">
        <f>VLOOKUP(E9,Bodování!$A$2:$B$67,2)</f>
        <v>39</v>
      </c>
      <c r="W9" s="52">
        <f>VLOOKUP(F9,Bodování!$A$2:$B$67,2)</f>
        <v>39</v>
      </c>
      <c r="X9" s="52">
        <f>VLOOKUP(G9,Bodování!$A$2:$B$67,2)</f>
        <v>40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4</v>
      </c>
      <c r="AJ9" s="28">
        <f t="shared" si="5"/>
        <v>5</v>
      </c>
      <c r="AK9" s="28">
        <f t="shared" si="6"/>
        <v>4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27</v>
      </c>
      <c r="C10" s="37">
        <v>7</v>
      </c>
      <c r="D10" s="37"/>
      <c r="E10" s="37">
        <v>10</v>
      </c>
      <c r="F10" s="37">
        <v>7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8">
        <f t="shared" si="3"/>
        <v>108</v>
      </c>
      <c r="S10" s="68">
        <f>IF(COUNTBLANK(C10:Q10)&gt;(15-$C$2),R10,R10-VLOOKUP(AJ10,Bodování!$A$2:$B$67,2))</f>
        <v>108</v>
      </c>
      <c r="T10" s="52">
        <f>VLOOKUP(C10,Bodování!$A$2:$B$67,2)</f>
        <v>37</v>
      </c>
      <c r="U10" s="52">
        <f>VLOOKUP(D10,Bodování!$A$2:$B$67,2)</f>
        <v>0</v>
      </c>
      <c r="V10" s="52">
        <f>VLOOKUP(E10,Bodování!$A$2:$B$67,2)</f>
        <v>34</v>
      </c>
      <c r="W10" s="52">
        <f>VLOOKUP(F10,Bodování!$A$2:$B$67,2)</f>
        <v>37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7</v>
      </c>
      <c r="AJ10" s="28">
        <f t="shared" si="5"/>
        <v>10</v>
      </c>
      <c r="AK10" s="28">
        <f t="shared" si="6"/>
        <v>3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19</v>
      </c>
      <c r="C11" s="37">
        <v>2</v>
      </c>
      <c r="D11" s="37"/>
      <c r="E11" s="37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8">
        <f t="shared" si="3"/>
        <v>83</v>
      </c>
      <c r="S11" s="68">
        <f>IF(COUNTBLANK(C11:Q11)&gt;(15-$C$2),R11,R11-VLOOKUP(AJ11,Bodování!$A$2:$B$67,2))</f>
        <v>83</v>
      </c>
      <c r="T11" s="52">
        <f>VLOOKUP(C11,Bodování!$A$2:$B$67,2)</f>
        <v>45</v>
      </c>
      <c r="U11" s="52">
        <f>VLOOKUP(D11,Bodování!$A$2:$B$67,2)</f>
        <v>0</v>
      </c>
      <c r="V11" s="52">
        <f>VLOOKUP(E11,Bodování!$A$2:$B$67,2)</f>
        <v>38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2</v>
      </c>
      <c r="AJ11" s="28">
        <f t="shared" si="5"/>
        <v>6</v>
      </c>
      <c r="AK11" s="28">
        <f t="shared" si="6"/>
        <v>2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33</v>
      </c>
      <c r="C12" s="37"/>
      <c r="D12" s="37"/>
      <c r="E12" s="37">
        <v>7</v>
      </c>
      <c r="F12" s="37">
        <v>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82</v>
      </c>
      <c r="S12" s="68">
        <f>IF(COUNTBLANK(C12:Q12)&gt;(15-$C$2),R12,R12-VLOOKUP(AJ12,Bodování!$A$2:$B$67,2))</f>
        <v>82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37</v>
      </c>
      <c r="W12" s="52">
        <f>VLOOKUP(F12,Bodování!$A$2:$B$67,2)</f>
        <v>45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2</v>
      </c>
      <c r="AJ12" s="28">
        <f t="shared" si="5"/>
        <v>7</v>
      </c>
      <c r="AK12" s="28">
        <f t="shared" si="6"/>
        <v>2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34</v>
      </c>
      <c r="C13" s="37"/>
      <c r="D13" s="37"/>
      <c r="E13" s="37">
        <v>8</v>
      </c>
      <c r="F13" s="37">
        <v>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74</v>
      </c>
      <c r="S13" s="68">
        <f>IF(COUNTBLANK(C13:Q13)&gt;(15-$C$2),R13,R13-VLOOKUP(AJ13,Bodování!$A$2:$B$67,2))</f>
        <v>74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36</v>
      </c>
      <c r="W13" s="52">
        <f>VLOOKUP(F13,Bodování!$A$2:$B$67,2)</f>
        <v>38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6</v>
      </c>
      <c r="AJ13" s="28">
        <f t="shared" si="5"/>
        <v>8</v>
      </c>
      <c r="AK13" s="28">
        <f t="shared" si="6"/>
        <v>2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25</v>
      </c>
      <c r="C14" s="62"/>
      <c r="D14" s="62"/>
      <c r="E14" s="62">
        <v>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8">
        <f t="shared" si="3"/>
        <v>50</v>
      </c>
      <c r="S14" s="68">
        <f>IF(COUNTBLANK(C14:Q14)&gt;(15-$C$2),R14,R14-VLOOKUP(AJ14,Bodování!$A$2:$B$67,2))</f>
        <v>50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50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1</v>
      </c>
      <c r="AJ14" s="28">
        <f t="shared" si="5"/>
        <v>1</v>
      </c>
      <c r="AK14" s="28">
        <f t="shared" si="6"/>
        <v>1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37</v>
      </c>
      <c r="C15" s="37"/>
      <c r="D15" s="37"/>
      <c r="E15" s="37"/>
      <c r="F15" s="37"/>
      <c r="G15" s="37">
        <v>5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39</v>
      </c>
      <c r="S15" s="68">
        <f>IF(COUNTBLANK(C15:Q15)&gt;(15-$C$2),R15,R15-VLOOKUP(AJ15,Bodování!$A$2:$B$67,2))</f>
        <v>39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39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5</v>
      </c>
      <c r="AJ15" s="28">
        <f t="shared" si="5"/>
        <v>5</v>
      </c>
      <c r="AK15" s="28">
        <f t="shared" si="6"/>
        <v>1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26</v>
      </c>
      <c r="C16" s="37">
        <v>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38</v>
      </c>
      <c r="S16" s="68">
        <f>IF(COUNTBLANK(C16:Q16)&gt;(15-$C$2),R16,R16-VLOOKUP(AJ16,Bodování!$A$2:$B$67,2))</f>
        <v>38</v>
      </c>
      <c r="T16" s="52">
        <f>VLOOKUP(C16,Bodování!$A$2:$B$67,2)</f>
        <v>38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6</v>
      </c>
      <c r="AJ16" s="28">
        <f t="shared" si="5"/>
        <v>6</v>
      </c>
      <c r="AK16" s="28">
        <f t="shared" si="6"/>
        <v>1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35</v>
      </c>
      <c r="C17" s="37"/>
      <c r="D17" s="37"/>
      <c r="E17" s="37">
        <v>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35</v>
      </c>
      <c r="S17" s="68">
        <f>IF(COUNTBLANK(C17:Q17)&gt;(15-$C$2),R17,R17-VLOOKUP(AJ17,Bodování!$A$2:$B$67,2))</f>
        <v>35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35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9</v>
      </c>
      <c r="AJ17" s="28">
        <f t="shared" si="5"/>
        <v>9</v>
      </c>
      <c r="AK17" s="28">
        <f t="shared" si="6"/>
        <v>1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8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0</v>
      </c>
      <c r="S19" s="68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8">
        <f t="shared" si="3"/>
        <v>0</v>
      </c>
      <c r="S20" s="68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9">
        <f t="shared" si="3"/>
        <v>0</v>
      </c>
      <c r="S21" s="68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9">
        <f t="shared" si="3"/>
        <v>0</v>
      </c>
      <c r="S22" s="68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9">
        <f t="shared" si="3"/>
        <v>0</v>
      </c>
      <c r="S23" s="68">
        <f>IF(COUNTBLANK(C23:Q23)&gt;(15-$C$2),R23,R23-VLOOKUP(AJ23,Bodování!$A$2:$B$67,2))</f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9">
        <f t="shared" si="3"/>
        <v>0</v>
      </c>
      <c r="S24" s="68">
        <f>IF(COUNTBLANK(C24:Q24)&gt;(15-$C$2),R24,R24-VLOOKUP(AJ24,Bodování!$A$2:$B$67,2))</f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8">
        <f t="shared" si="3"/>
        <v>0</v>
      </c>
      <c r="S25" s="68">
        <f>IF(COUNTBLANK(C25:Q25)&gt;(15-$C$2),R25,R25-VLOOKUP(AJ25,Bodování!$A$2:$B$67,2))</f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68">
        <f t="shared" si="3"/>
        <v>0</v>
      </c>
      <c r="S26" s="68">
        <f>IF(COUNTBLANK(C26:Q26)&gt;(15-$C$2),R26,R26-VLOOKUP(AJ26,Bodování!$A$2:$B$67,2))</f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68">
        <f t="shared" si="3"/>
        <v>0</v>
      </c>
      <c r="S27" s="68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69">
        <f t="shared" si="3"/>
        <v>0</v>
      </c>
      <c r="S28" s="68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4">
        <f t="shared" si="3"/>
        <v>0</v>
      </c>
      <c r="S29" s="75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5">
        <f t="shared" si="3"/>
        <v>0</v>
      </c>
      <c r="S30" s="75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7">
        <f t="shared" si="3"/>
        <v>0</v>
      </c>
      <c r="S31" s="60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60">
        <f t="shared" si="3"/>
        <v>0</v>
      </c>
      <c r="S32" s="60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7">
        <f t="shared" si="3"/>
        <v>0</v>
      </c>
      <c r="S33" s="60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7">
        <f t="shared" si="3"/>
        <v>0</v>
      </c>
      <c r="S34" s="60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7">
        <f t="shared" si="3"/>
        <v>0</v>
      </c>
      <c r="S35" s="60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7">
        <f t="shared" si="3"/>
        <v>0</v>
      </c>
      <c r="S36" s="47">
        <f>IF(COUNTBLANK(C36:Q36)&gt;(12-$C$2),R36,R36-VLOOKUP(AJ36,Bodování!$A$2:$B$67,2))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7">
        <f t="shared" si="3"/>
        <v>0</v>
      </c>
      <c r="S37" s="47">
        <f>IF(COUNTBLANK(C37:Q37)&gt;(12-$C$2),R37,R37-VLOOKUP(AJ37,Bodování!$A$2:$B$67,2))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7">
        <f aca="true" t="shared" si="8" ref="R38:R69">SUM(T38:AH38)</f>
        <v>0</v>
      </c>
      <c r="S38" s="47">
        <f>IF(COUNTBLANK(C38:Q38)&gt;(12-$C$2),R38,R38-VLOOKUP(AJ38,Bodování!$A$2:$B$67,2))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7">
        <f t="shared" si="8"/>
        <v>0</v>
      </c>
      <c r="S39" s="47">
        <f>IF(COUNTBLANK(C39:Q39)&gt;(12-$C$2),R39,R39-VLOOKUP(AJ39,Bodování!$A$2:$B$67,2))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7">
        <f t="shared" si="8"/>
        <v>0</v>
      </c>
      <c r="S40" s="47">
        <f>IF(COUNTBLANK(C40:Q40)&gt;(12-$C$2),R40,R40-VLOOKUP(AJ40,Bodování!$A$2:$B$67,2))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47">
        <f>IF(COUNTBLANK(C41:Q41)&gt;(12-$C$2),R41,R41-VLOOKUP(AJ41,Bodování!$A$2:$B$67,2))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47">
        <f>IF(COUNTBLANK(C42:Q42)&gt;(12-$C$2),R42,R42-VLOOKUP(AJ42,Bodování!$A$2:$B$67,2))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47">
        <f>IF(COUNTBLANK(C43:Q43)&gt;(12-$C$2),R43,R43-VLOOKUP(AJ43,Bodování!$A$2:$B$67,2))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7">
        <f t="shared" si="8"/>
        <v>0</v>
      </c>
      <c r="S44" s="47">
        <f>IF(COUNTBLANK(C44:Q44)&gt;(12-$C$2),R44,R44-VLOOKUP(AJ44,Bodování!$A$2:$B$67,2))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47">
        <f>IF(COUNTBLANK(C45:Q45)&gt;(12-$C$2),R45,R45-VLOOKUP(AJ45,Bodování!$A$2:$B$67,2))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47">
        <f>IF(COUNTBLANK(C46:Q46)&gt;(12-$C$2),R46,R46-VLOOKUP(AJ46,Bodování!$A$2:$B$67,2))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29:S69">
    <cfRule type="expression" priority="4" dxfId="49" stopIfTrue="1">
      <formula>AND((RANK($S29,$S$6:$S$69)&lt;=3),(RANK($S29,$S$6:$S$69)&gt;=1))</formula>
    </cfRule>
    <cfRule type="expression" priority="5" dxfId="50" stopIfTrue="1">
      <formula>($B27)&lt;&gt;""</formula>
    </cfRule>
    <cfRule type="expression" priority="6" dxfId="48" stopIfTrue="1">
      <formula>($B27)=""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</dc:creator>
  <cp:keywords/>
  <dc:description/>
  <cp:lastModifiedBy>jiri.novacek</cp:lastModifiedBy>
  <cp:lastPrinted>2013-09-27T10:14:02Z</cp:lastPrinted>
  <dcterms:created xsi:type="dcterms:W3CDTF">2007-08-20T05:50:03Z</dcterms:created>
  <dcterms:modified xsi:type="dcterms:W3CDTF">2016-03-30T18:23:22Z</dcterms:modified>
  <cp:category/>
  <cp:version/>
  <cp:contentType/>
  <cp:contentStatus/>
</cp:coreProperties>
</file>