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35" windowHeight="11385" firstSheet="1" activeTab="3"/>
  </bookViews>
  <sheets>
    <sheet name="Bodování" sheetId="1" state="hidden" r:id="rId1"/>
    <sheet name="Open GP 1-5" sheetId="2" r:id="rId2"/>
    <sheet name="F1" sheetId="3" r:id="rId3"/>
    <sheet name="Hobby EP" sheetId="4" r:id="rId4"/>
    <sheet name="EP 1-10" sheetId="5" r:id="rId5"/>
    <sheet name="Hobby EP mod" sheetId="6" r:id="rId6"/>
    <sheet name="5GP" sheetId="7" state="hidden" r:id="rId7"/>
  </sheets>
  <definedNames>
    <definedName name="_xlnm.Print_Area" localSheetId="4">'EP 1-10'!$A$1:$AK$36</definedName>
    <definedName name="_xlnm.Print_Area" localSheetId="2">'F1'!$A$1:$AK$26</definedName>
    <definedName name="_xlnm.Print_Area" localSheetId="3">'Hobby EP'!$A$1:$AK$28</definedName>
    <definedName name="_xlnm.Print_Area" localSheetId="5">'Hobby EP mod'!$A$1:$AK$26</definedName>
    <definedName name="_xlnm.Print_Area" localSheetId="1">'Open GP 1-5'!$A$1:$AK$26</definedName>
  </definedNames>
  <calcPr fullCalcOnLoad="1"/>
</workbook>
</file>

<file path=xl/sharedStrings.xml><?xml version="1.0" encoding="utf-8"?>
<sst xmlns="http://schemas.openxmlformats.org/spreadsheetml/2006/main" count="157" uniqueCount="93">
  <si>
    <t>Jezdec:</t>
  </si>
  <si>
    <t>Umístnění v závodu</t>
  </si>
  <si>
    <t>Pořadí</t>
  </si>
  <si>
    <t>pořadí</t>
  </si>
  <si>
    <t>body</t>
  </si>
  <si>
    <t>Počet
účastí</t>
  </si>
  <si>
    <t>celkem</t>
  </si>
  <si>
    <t>upravené</t>
  </si>
  <si>
    <t>Bodování</t>
  </si>
  <si>
    <t>Bodování jednotlivých závodů</t>
  </si>
  <si>
    <t>nejlepší</t>
  </si>
  <si>
    <t>nejhorší</t>
  </si>
  <si>
    <t>umístnění</t>
  </si>
  <si>
    <t>účast</t>
  </si>
  <si>
    <t>Počet závodů v poháru :</t>
  </si>
  <si>
    <t>Pfeffer Miloslav</t>
  </si>
  <si>
    <t>Kraft Jan</t>
  </si>
  <si>
    <t>Roček Jakub</t>
  </si>
  <si>
    <t>Kučera Martin</t>
  </si>
  <si>
    <t>Roček Vladimír</t>
  </si>
  <si>
    <t>Prchal Libor</t>
  </si>
  <si>
    <t>Klimeš Cedrik</t>
  </si>
  <si>
    <t>Jiruf Michal</t>
  </si>
  <si>
    <t>Miloslav Stehlík</t>
  </si>
  <si>
    <t>Pavel Holub</t>
  </si>
  <si>
    <t>Jiří Těhník</t>
  </si>
  <si>
    <t>Zdeněk Kaláb</t>
  </si>
  <si>
    <t>Miloslav Pfeffer</t>
  </si>
  <si>
    <t>Jan Kraft</t>
  </si>
  <si>
    <t>Tomáš Kupilík</t>
  </si>
  <si>
    <t>Prchal Jan jun.</t>
  </si>
  <si>
    <t>Šatoplech Petr</t>
  </si>
  <si>
    <t>Sládek Filip jun.</t>
  </si>
  <si>
    <t>Hanuš Milan</t>
  </si>
  <si>
    <t>Kořínek Martin</t>
  </si>
  <si>
    <t>Kanina Jan</t>
  </si>
  <si>
    <t>Sládek Martin</t>
  </si>
  <si>
    <t>Stehno Michal</t>
  </si>
  <si>
    <t>Červ Miroslav</t>
  </si>
  <si>
    <t>Kliský Miloslav</t>
  </si>
  <si>
    <t>Neuwirth Jan</t>
  </si>
  <si>
    <t>Voborský Tomáš</t>
  </si>
  <si>
    <t>Holub Lukáš jun.</t>
  </si>
  <si>
    <t>Holub Pavel</t>
  </si>
  <si>
    <t>Novák Jakub jun.</t>
  </si>
  <si>
    <t>Blahovský Michal</t>
  </si>
  <si>
    <t>Matiášek Aleš</t>
  </si>
  <si>
    <t>Hubr Jan</t>
  </si>
  <si>
    <t>Šulc Vladimír</t>
  </si>
  <si>
    <t>Šulc Matěj jun.</t>
  </si>
  <si>
    <t>Červený Jan</t>
  </si>
  <si>
    <t>Těhník Jiří</t>
  </si>
  <si>
    <t>Grof Petr</t>
  </si>
  <si>
    <t>Open GP 1:5 2016 léto</t>
  </si>
  <si>
    <t>Václav Jára</t>
  </si>
  <si>
    <t>F1 2016 léto</t>
  </si>
  <si>
    <t>Trégr Jaromír</t>
  </si>
  <si>
    <t>Open EP 1:10 2016 léto</t>
  </si>
  <si>
    <t>Pospíchal Jiří</t>
  </si>
  <si>
    <t>Sedláček Tomáš</t>
  </si>
  <si>
    <t>Valder Dalibor</t>
  </si>
  <si>
    <t>Hobby EP 2016 léto</t>
  </si>
  <si>
    <t>Hobby EP mod. 2016 léto</t>
  </si>
  <si>
    <t>Najbrt Lukáš</t>
  </si>
  <si>
    <t>Kejdana Pavel</t>
  </si>
  <si>
    <t>Trégr Jakub jun.</t>
  </si>
  <si>
    <t>Kejdana Pavel st.</t>
  </si>
  <si>
    <t>Olšaník Jakub jun.</t>
  </si>
  <si>
    <t>Beneš Zdeněk</t>
  </si>
  <si>
    <t>Kneys Michal</t>
  </si>
  <si>
    <t>Kneys Jakub jun.</t>
  </si>
  <si>
    <t>Gareis Filip jun.</t>
  </si>
  <si>
    <t>Doležán Martin</t>
  </si>
  <si>
    <t>Dostál Marcel</t>
  </si>
  <si>
    <t>Loupý Miroslav</t>
  </si>
  <si>
    <t>Jirka T</t>
  </si>
  <si>
    <t>Míla S</t>
  </si>
  <si>
    <t>Slávek P</t>
  </si>
  <si>
    <t>Jan K</t>
  </si>
  <si>
    <t>Pavel H</t>
  </si>
  <si>
    <t>Čermák Šimon jun.</t>
  </si>
  <si>
    <t>Košta Jakub</t>
  </si>
  <si>
    <t>Vyšín Jiří</t>
  </si>
  <si>
    <t>Král Jiří</t>
  </si>
  <si>
    <t>Šulc Dominik</t>
  </si>
  <si>
    <t>Čermák David</t>
  </si>
  <si>
    <t>Brož Václav</t>
  </si>
  <si>
    <t>Anderle Dušan</t>
  </si>
  <si>
    <t>Groh Daniel jun.</t>
  </si>
  <si>
    <t>Šmolík Vlastimil</t>
  </si>
  <si>
    <t>Let Milan</t>
  </si>
  <si>
    <t>Poustka Martin</t>
  </si>
  <si>
    <t>Králík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</si>
</sst>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#,##0.00;[Red]\-#,##0.00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color indexed="41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i/>
      <sz val="6"/>
      <name val="Arial"/>
      <family val="2"/>
    </font>
    <font>
      <i/>
      <sz val="6"/>
      <color indexed="42"/>
      <name val="Arial"/>
      <family val="2"/>
    </font>
    <font>
      <b/>
      <i/>
      <sz val="6"/>
      <color indexed="10"/>
      <name val="Arial"/>
      <family val="2"/>
    </font>
    <font>
      <i/>
      <sz val="8"/>
      <color indexed="10"/>
      <name val="Arial CE"/>
      <family val="0"/>
    </font>
    <font>
      <b/>
      <sz val="10"/>
      <name val="Arial"/>
      <family val="2"/>
    </font>
    <font>
      <b/>
      <sz val="20"/>
      <name val="Arial CE"/>
      <family val="0"/>
    </font>
    <font>
      <sz val="10"/>
      <color indexed="8"/>
      <name val="Arial CE"/>
      <family val="0"/>
    </font>
    <font>
      <sz val="10"/>
      <color indexed="22"/>
      <name val="Arial"/>
      <family val="2"/>
    </font>
    <font>
      <sz val="10"/>
      <color indexed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6" xfId="0" applyNumberFormat="1" applyFont="1" applyBorder="1" applyAlignment="1">
      <alignment horizontal="right" vertical="center" indent="1"/>
    </xf>
    <xf numFmtId="0" fontId="2" fillId="33" borderId="17" xfId="46" applyFont="1" applyFill="1" applyBorder="1" applyAlignment="1">
      <alignment horizontal="center" vertical="center" wrapText="1"/>
      <protection/>
    </xf>
    <xf numFmtId="0" fontId="2" fillId="33" borderId="18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33" borderId="20" xfId="46" applyFont="1" applyFill="1" applyBorder="1" applyAlignment="1">
      <alignment horizontal="center" vertical="center"/>
      <protection/>
    </xf>
    <xf numFmtId="0" fontId="9" fillId="33" borderId="21" xfId="46" applyFont="1" applyFill="1" applyBorder="1" applyAlignment="1">
      <alignment horizontal="center" vertical="center" wrapText="1"/>
      <protection/>
    </xf>
    <xf numFmtId="0" fontId="9" fillId="33" borderId="22" xfId="46" applyFont="1" applyFill="1" applyBorder="1" applyAlignment="1">
      <alignment horizontal="center" vertical="center" wrapText="1"/>
      <protection/>
    </xf>
    <xf numFmtId="164" fontId="12" fillId="34" borderId="0" xfId="46" applyNumberFormat="1" applyFont="1" applyFill="1" applyBorder="1" applyAlignment="1">
      <alignment horizontal="center" vertical="center"/>
      <protection/>
    </xf>
    <xf numFmtId="164" fontId="12" fillId="34" borderId="23" xfId="46" applyNumberFormat="1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 applyProtection="1">
      <alignment horizontal="left" vertical="center" indent="1"/>
      <protection locked="0"/>
    </xf>
    <xf numFmtId="0" fontId="7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right" vertical="center" indent="1"/>
    </xf>
    <xf numFmtId="0" fontId="10" fillId="0" borderId="27" xfId="46" applyFont="1" applyFill="1" applyBorder="1" applyAlignment="1">
      <alignment horizontal="center" vertical="center" wrapText="1"/>
      <protection/>
    </xf>
    <xf numFmtId="0" fontId="10" fillId="0" borderId="28" xfId="46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164" fontId="13" fillId="34" borderId="28" xfId="46" applyNumberFormat="1" applyFont="1" applyFill="1" applyBorder="1" applyAlignment="1">
      <alignment horizontal="center" vertical="center" wrapText="1"/>
      <protection/>
    </xf>
    <xf numFmtId="164" fontId="13" fillId="34" borderId="30" xfId="46" applyNumberFormat="1" applyFont="1" applyFill="1" applyBorder="1" applyAlignment="1">
      <alignment horizontal="center" vertical="center" wrapText="1"/>
      <protection/>
    </xf>
    <xf numFmtId="1" fontId="14" fillId="33" borderId="21" xfId="46" applyNumberFormat="1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46" applyFont="1" applyFill="1" applyBorder="1" applyAlignment="1">
      <alignment horizontal="right" vertical="center" indent="1"/>
      <protection/>
    </xf>
    <xf numFmtId="0" fontId="2" fillId="0" borderId="31" xfId="46" applyFont="1" applyFill="1" applyBorder="1" applyAlignment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33" borderId="21" xfId="46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2" fillId="0" borderId="16" xfId="46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ont="1" applyBorder="1" applyAlignment="1" applyProtection="1">
      <alignment horizontal="right" vertical="center" indent="1"/>
      <protection locked="0"/>
    </xf>
    <xf numFmtId="1" fontId="0" fillId="0" borderId="16" xfId="0" applyNumberFormat="1" applyFont="1" applyBorder="1" applyAlignment="1" applyProtection="1">
      <alignment horizontal="right" vertical="center" indent="1"/>
      <protection locked="0"/>
    </xf>
    <xf numFmtId="1" fontId="6" fillId="0" borderId="24" xfId="46" applyNumberFormat="1" applyFont="1" applyBorder="1" applyAlignment="1">
      <alignment horizontal="center" vertical="center"/>
      <protection/>
    </xf>
    <xf numFmtId="1" fontId="6" fillId="0" borderId="0" xfId="46" applyNumberFormat="1" applyFont="1" applyBorder="1" applyAlignment="1">
      <alignment horizontal="center" vertical="center"/>
      <protection/>
    </xf>
    <xf numFmtId="1" fontId="6" fillId="0" borderId="16" xfId="46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 vertical="center" indent="1"/>
    </xf>
    <xf numFmtId="1" fontId="3" fillId="0" borderId="32" xfId="0" applyNumberFormat="1" applyFont="1" applyBorder="1" applyAlignment="1">
      <alignment horizontal="right" vertical="center" indent="1"/>
    </xf>
    <xf numFmtId="0" fontId="7" fillId="0" borderId="28" xfId="46" applyFont="1" applyBorder="1" applyAlignment="1">
      <alignment vertical="center"/>
      <protection/>
    </xf>
    <xf numFmtId="0" fontId="16" fillId="0" borderId="28" xfId="46" applyFont="1" applyBorder="1" applyAlignment="1" applyProtection="1">
      <alignment horizontal="left" vertical="center"/>
      <protection locked="0"/>
    </xf>
    <xf numFmtId="164" fontId="8" fillId="33" borderId="17" xfId="4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2" fillId="0" borderId="33" xfId="46" applyFont="1" applyFill="1" applyBorder="1" applyAlignment="1">
      <alignment horizontal="right" vertical="center" indent="1"/>
      <protection/>
    </xf>
    <xf numFmtId="0" fontId="2" fillId="0" borderId="33" xfId="46" applyFont="1" applyFill="1" applyBorder="1" applyAlignment="1" applyProtection="1">
      <alignment horizontal="left" vertical="center" indent="1"/>
      <protection locked="0"/>
    </xf>
    <xf numFmtId="1" fontId="2" fillId="0" borderId="33" xfId="46" applyNumberFormat="1" applyFont="1" applyFill="1" applyBorder="1" applyAlignment="1" applyProtection="1">
      <alignment horizontal="right" vertical="center" indent="1"/>
      <protection locked="0"/>
    </xf>
    <xf numFmtId="1" fontId="6" fillId="0" borderId="33" xfId="46" applyNumberFormat="1" applyFont="1" applyBorder="1" applyAlignment="1">
      <alignment horizontal="center" vertical="center"/>
      <protection/>
    </xf>
    <xf numFmtId="1" fontId="3" fillId="0" borderId="33" xfId="0" applyNumberFormat="1" applyFont="1" applyBorder="1" applyAlignment="1">
      <alignment horizontal="right" vertical="center" indent="1"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6" fillId="0" borderId="35" xfId="46" applyNumberFormat="1" applyFont="1" applyBorder="1" applyAlignment="1">
      <alignment horizontal="center" vertical="center"/>
      <protection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36" xfId="46" applyNumberFormat="1" applyFont="1" applyFill="1" applyBorder="1" applyAlignment="1">
      <alignment horizontal="right" vertical="center" indent="1"/>
      <protection/>
    </xf>
    <xf numFmtId="1" fontId="2" fillId="0" borderId="24" xfId="46" applyNumberFormat="1" applyFont="1" applyFill="1" applyBorder="1" applyAlignment="1">
      <alignment horizontal="right" vertical="center" indent="1"/>
      <protection/>
    </xf>
    <xf numFmtId="1" fontId="2" fillId="6" borderId="36" xfId="46" applyNumberFormat="1" applyFont="1" applyFill="1" applyBorder="1" applyAlignment="1">
      <alignment horizontal="right" vertical="center" indent="1"/>
      <protection/>
    </xf>
    <xf numFmtId="1" fontId="54" fillId="0" borderId="33" xfId="46" applyNumberFormat="1" applyFont="1" applyFill="1" applyBorder="1" applyAlignment="1" applyProtection="1">
      <alignment horizontal="right" vertical="center" indent="1"/>
      <protection locked="0"/>
    </xf>
    <xf numFmtId="1" fontId="54" fillId="0" borderId="24" xfId="46" applyNumberFormat="1" applyFont="1" applyFill="1" applyBorder="1" applyAlignment="1" applyProtection="1">
      <alignment horizontal="right" vertical="center" indent="1"/>
      <protection locked="0"/>
    </xf>
    <xf numFmtId="1" fontId="54" fillId="0" borderId="0" xfId="46" applyNumberFormat="1" applyFont="1" applyFill="1" applyBorder="1" applyAlignment="1" applyProtection="1">
      <alignment horizontal="right" vertical="center" indent="1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 applyProtection="1">
      <alignment horizontal="center"/>
      <protection locked="0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 applyProtection="1">
      <alignment horizontal="center" vertical="center"/>
      <protection locked="0"/>
    </xf>
    <xf numFmtId="2" fontId="5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indent="1"/>
      <protection locked="0"/>
    </xf>
    <xf numFmtId="0" fontId="16" fillId="0" borderId="28" xfId="46" applyFont="1" applyBorder="1" applyAlignment="1" applyProtection="1">
      <alignment horizontal="right" vertical="center" indent="1"/>
      <protection/>
    </xf>
    <xf numFmtId="0" fontId="2" fillId="0" borderId="0" xfId="46" applyAlignment="1">
      <alignment horizontal="center" vertical="center"/>
      <protection/>
    </xf>
    <xf numFmtId="0" fontId="2" fillId="33" borderId="25" xfId="46" applyFont="1" applyFill="1" applyBorder="1" applyAlignment="1">
      <alignment horizontal="center" vertical="center"/>
      <protection/>
    </xf>
    <xf numFmtId="0" fontId="2" fillId="33" borderId="41" xfId="46" applyFill="1" applyBorder="1" applyAlignment="1">
      <alignment horizontal="center" vertical="center"/>
      <protection/>
    </xf>
    <xf numFmtId="0" fontId="4" fillId="33" borderId="33" xfId="46" applyFont="1" applyFill="1" applyBorder="1" applyAlignment="1">
      <alignment horizontal="center" vertical="center"/>
      <protection/>
    </xf>
    <xf numFmtId="0" fontId="4" fillId="33" borderId="36" xfId="46" applyFont="1" applyFill="1" applyBorder="1" applyAlignment="1">
      <alignment horizontal="center" vertical="center"/>
      <protection/>
    </xf>
    <xf numFmtId="0" fontId="2" fillId="33" borderId="42" xfId="46" applyFont="1" applyFill="1" applyBorder="1" applyAlignment="1">
      <alignment horizontal="center" vertical="center"/>
      <protection/>
    </xf>
    <xf numFmtId="0" fontId="2" fillId="33" borderId="42" xfId="46" applyFill="1" applyBorder="1" applyAlignment="1">
      <alignment horizontal="center" vertical="center"/>
      <protection/>
    </xf>
    <xf numFmtId="0" fontId="2" fillId="33" borderId="42" xfId="46" applyFont="1" applyFill="1" applyBorder="1" applyAlignment="1">
      <alignment horizontal="center" vertical="center" wrapText="1"/>
      <protection/>
    </xf>
    <xf numFmtId="0" fontId="2" fillId="33" borderId="43" xfId="46" applyFont="1" applyFill="1" applyBorder="1" applyAlignment="1">
      <alignment horizontal="center" vertical="center" wrapText="1"/>
      <protection/>
    </xf>
    <xf numFmtId="0" fontId="2" fillId="34" borderId="38" xfId="46" applyFont="1" applyFill="1" applyBorder="1" applyAlignment="1">
      <alignment horizontal="center" vertical="center"/>
      <protection/>
    </xf>
    <xf numFmtId="0" fontId="2" fillId="34" borderId="38" xfId="46" applyFill="1" applyBorder="1" applyAlignment="1">
      <alignment horizontal="center" vertical="center"/>
      <protection/>
    </xf>
    <xf numFmtId="0" fontId="2" fillId="34" borderId="44" xfId="46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5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6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6384" width="9.125" style="6" customWidth="1"/>
  </cols>
  <sheetData>
    <row r="1" spans="1:2" s="11" customFormat="1" ht="13.5" thickBot="1">
      <c r="A1" s="4" t="s">
        <v>3</v>
      </c>
      <c r="B1" s="5" t="s">
        <v>4</v>
      </c>
    </row>
    <row r="2" spans="1:2" s="11" customFormat="1" ht="12.75">
      <c r="A2" s="26">
        <v>0</v>
      </c>
      <c r="B2" s="27">
        <v>0</v>
      </c>
    </row>
    <row r="3" spans="1:2" ht="12.75">
      <c r="A3" s="7">
        <v>1</v>
      </c>
      <c r="B3" s="8">
        <v>50</v>
      </c>
    </row>
    <row r="4" spans="1:2" ht="12.75">
      <c r="A4" s="7">
        <v>2</v>
      </c>
      <c r="B4" s="8">
        <v>45</v>
      </c>
    </row>
    <row r="5" spans="1:2" ht="12.75">
      <c r="A5" s="7">
        <v>3</v>
      </c>
      <c r="B5" s="8">
        <v>42</v>
      </c>
    </row>
    <row r="6" spans="1:2" ht="12.75">
      <c r="A6" s="7">
        <v>4</v>
      </c>
      <c r="B6" s="8">
        <v>40</v>
      </c>
    </row>
    <row r="7" spans="1:2" ht="12.75">
      <c r="A7" s="7">
        <v>5</v>
      </c>
      <c r="B7" s="8">
        <v>39</v>
      </c>
    </row>
    <row r="8" spans="1:2" ht="12.75">
      <c r="A8" s="7">
        <v>6</v>
      </c>
      <c r="B8" s="8">
        <v>38</v>
      </c>
    </row>
    <row r="9" spans="1:2" ht="12.75">
      <c r="A9" s="7">
        <v>7</v>
      </c>
      <c r="B9" s="8">
        <v>37</v>
      </c>
    </row>
    <row r="10" spans="1:2" ht="12.75">
      <c r="A10" s="7">
        <v>8</v>
      </c>
      <c r="B10" s="8">
        <v>36</v>
      </c>
    </row>
    <row r="11" spans="1:2" ht="12.75">
      <c r="A11" s="7">
        <v>9</v>
      </c>
      <c r="B11" s="8">
        <v>35</v>
      </c>
    </row>
    <row r="12" spans="1:2" ht="12.75">
      <c r="A12" s="7">
        <v>10</v>
      </c>
      <c r="B12" s="8">
        <v>34</v>
      </c>
    </row>
    <row r="13" spans="1:2" ht="12.75">
      <c r="A13" s="7">
        <v>11</v>
      </c>
      <c r="B13" s="8">
        <v>33</v>
      </c>
    </row>
    <row r="14" spans="1:2" ht="12.75">
      <c r="A14" s="7">
        <v>12</v>
      </c>
      <c r="B14" s="8">
        <v>32</v>
      </c>
    </row>
    <row r="15" spans="1:2" ht="12.75">
      <c r="A15" s="7">
        <v>13</v>
      </c>
      <c r="B15" s="8">
        <v>31</v>
      </c>
    </row>
    <row r="16" spans="1:2" ht="12.75">
      <c r="A16" s="7">
        <v>14</v>
      </c>
      <c r="B16" s="8">
        <v>30</v>
      </c>
    </row>
    <row r="17" spans="1:2" ht="12.75">
      <c r="A17" s="7">
        <v>15</v>
      </c>
      <c r="B17" s="8">
        <v>29</v>
      </c>
    </row>
    <row r="18" spans="1:2" ht="12.75">
      <c r="A18" s="7">
        <v>16</v>
      </c>
      <c r="B18" s="8">
        <v>28</v>
      </c>
    </row>
    <row r="19" spans="1:2" ht="12.75">
      <c r="A19" s="7">
        <v>17</v>
      </c>
      <c r="B19" s="8">
        <v>27</v>
      </c>
    </row>
    <row r="20" spans="1:2" ht="12.75">
      <c r="A20" s="7">
        <v>18</v>
      </c>
      <c r="B20" s="8">
        <v>26</v>
      </c>
    </row>
    <row r="21" spans="1:2" ht="12.75">
      <c r="A21" s="7">
        <v>19</v>
      </c>
      <c r="B21" s="8">
        <v>25</v>
      </c>
    </row>
    <row r="22" spans="1:2" ht="12.75">
      <c r="A22" s="7">
        <v>20</v>
      </c>
      <c r="B22" s="8">
        <v>24</v>
      </c>
    </row>
    <row r="23" spans="1:2" ht="12.75">
      <c r="A23" s="7">
        <v>21</v>
      </c>
      <c r="B23" s="8">
        <v>23</v>
      </c>
    </row>
    <row r="24" spans="1:2" ht="12.75">
      <c r="A24" s="7">
        <v>22</v>
      </c>
      <c r="B24" s="8">
        <v>22</v>
      </c>
    </row>
    <row r="25" spans="1:2" ht="12.75">
      <c r="A25" s="7">
        <v>23</v>
      </c>
      <c r="B25" s="8">
        <v>21</v>
      </c>
    </row>
    <row r="26" spans="1:2" ht="12.75">
      <c r="A26" s="7">
        <v>24</v>
      </c>
      <c r="B26" s="8">
        <v>20</v>
      </c>
    </row>
    <row r="27" spans="1:2" ht="12.75">
      <c r="A27" s="7">
        <v>25</v>
      </c>
      <c r="B27" s="8">
        <v>19</v>
      </c>
    </row>
    <row r="28" spans="1:2" ht="12.75">
      <c r="A28" s="7">
        <v>26</v>
      </c>
      <c r="B28" s="8">
        <v>18</v>
      </c>
    </row>
    <row r="29" spans="1:2" ht="12.75">
      <c r="A29" s="7">
        <v>27</v>
      </c>
      <c r="B29" s="8">
        <v>17</v>
      </c>
    </row>
    <row r="30" spans="1:2" ht="12.75">
      <c r="A30" s="7">
        <v>28</v>
      </c>
      <c r="B30" s="8">
        <v>16</v>
      </c>
    </row>
    <row r="31" spans="1:2" ht="12.75">
      <c r="A31" s="7">
        <v>29</v>
      </c>
      <c r="B31" s="8">
        <v>15</v>
      </c>
    </row>
    <row r="32" spans="1:2" ht="12.75">
      <c r="A32" s="7">
        <v>30</v>
      </c>
      <c r="B32" s="8">
        <v>14</v>
      </c>
    </row>
    <row r="33" spans="1:2" ht="12.75">
      <c r="A33" s="7">
        <v>31</v>
      </c>
      <c r="B33" s="8">
        <v>13</v>
      </c>
    </row>
    <row r="34" spans="1:2" ht="12.75">
      <c r="A34" s="7">
        <v>32</v>
      </c>
      <c r="B34" s="8">
        <v>12</v>
      </c>
    </row>
    <row r="35" spans="1:2" ht="12.75">
      <c r="A35" s="7">
        <v>33</v>
      </c>
      <c r="B35" s="8">
        <v>11</v>
      </c>
    </row>
    <row r="36" spans="1:2" ht="12.75">
      <c r="A36" s="7">
        <v>34</v>
      </c>
      <c r="B36" s="8">
        <v>10</v>
      </c>
    </row>
    <row r="37" spans="1:2" ht="12.75">
      <c r="A37" s="7">
        <v>35</v>
      </c>
      <c r="B37" s="8">
        <v>9</v>
      </c>
    </row>
    <row r="38" spans="1:2" ht="12.75">
      <c r="A38" s="7">
        <v>36</v>
      </c>
      <c r="B38" s="8">
        <v>8</v>
      </c>
    </row>
    <row r="39" spans="1:2" ht="12.75">
      <c r="A39" s="7">
        <v>37</v>
      </c>
      <c r="B39" s="8">
        <v>7</v>
      </c>
    </row>
    <row r="40" spans="1:2" ht="12.75">
      <c r="A40" s="7">
        <v>38</v>
      </c>
      <c r="B40" s="8">
        <v>6</v>
      </c>
    </row>
    <row r="41" spans="1:2" ht="12.75">
      <c r="A41" s="7">
        <v>39</v>
      </c>
      <c r="B41" s="8">
        <v>5</v>
      </c>
    </row>
    <row r="42" spans="1:2" ht="12.75">
      <c r="A42" s="7">
        <v>40</v>
      </c>
      <c r="B42" s="8">
        <v>4</v>
      </c>
    </row>
    <row r="43" spans="1:2" ht="12.75">
      <c r="A43" s="7">
        <v>41</v>
      </c>
      <c r="B43" s="8">
        <v>3</v>
      </c>
    </row>
    <row r="44" spans="1:2" ht="12.75">
      <c r="A44" s="7">
        <v>42</v>
      </c>
      <c r="B44" s="8">
        <v>2</v>
      </c>
    </row>
    <row r="45" spans="1:2" ht="12.75">
      <c r="A45" s="7">
        <v>43</v>
      </c>
      <c r="B45" s="8">
        <v>1</v>
      </c>
    </row>
    <row r="46" spans="1:2" ht="12.75">
      <c r="A46" s="7">
        <v>44</v>
      </c>
      <c r="B46" s="8">
        <v>0</v>
      </c>
    </row>
    <row r="47" spans="1:2" ht="12.75">
      <c r="A47" s="7">
        <v>45</v>
      </c>
      <c r="B47" s="8">
        <v>0</v>
      </c>
    </row>
    <row r="48" spans="1:2" ht="12.75">
      <c r="A48" s="7">
        <v>46</v>
      </c>
      <c r="B48" s="8">
        <v>0</v>
      </c>
    </row>
    <row r="49" spans="1:2" ht="12.75">
      <c r="A49" s="7">
        <v>47</v>
      </c>
      <c r="B49" s="8">
        <v>0</v>
      </c>
    </row>
    <row r="50" spans="1:2" ht="12.75">
      <c r="A50" s="7">
        <v>48</v>
      </c>
      <c r="B50" s="8">
        <v>0</v>
      </c>
    </row>
    <row r="51" spans="1:2" ht="12.75">
      <c r="A51" s="7">
        <v>49</v>
      </c>
      <c r="B51" s="8">
        <v>0</v>
      </c>
    </row>
    <row r="52" spans="1:2" ht="12.75">
      <c r="A52" s="7">
        <v>50</v>
      </c>
      <c r="B52" s="8">
        <v>0</v>
      </c>
    </row>
    <row r="53" spans="1:2" ht="12.75">
      <c r="A53" s="7">
        <v>51</v>
      </c>
      <c r="B53" s="8">
        <v>0</v>
      </c>
    </row>
    <row r="54" spans="1:2" ht="12.75">
      <c r="A54" s="7">
        <v>52</v>
      </c>
      <c r="B54" s="8">
        <v>0</v>
      </c>
    </row>
    <row r="55" spans="1:2" ht="12.75">
      <c r="A55" s="7">
        <v>53</v>
      </c>
      <c r="B55" s="8">
        <v>0</v>
      </c>
    </row>
    <row r="56" spans="1:2" ht="12.75">
      <c r="A56" s="7">
        <v>54</v>
      </c>
      <c r="B56" s="8">
        <v>0</v>
      </c>
    </row>
    <row r="57" spans="1:2" ht="12.75">
      <c r="A57" s="7">
        <v>55</v>
      </c>
      <c r="B57" s="8">
        <v>0</v>
      </c>
    </row>
    <row r="58" spans="1:2" ht="12.75">
      <c r="A58" s="7">
        <v>56</v>
      </c>
      <c r="B58" s="8">
        <v>0</v>
      </c>
    </row>
    <row r="59" spans="1:2" ht="12.75">
      <c r="A59" s="7">
        <v>57</v>
      </c>
      <c r="B59" s="8">
        <v>0</v>
      </c>
    </row>
    <row r="60" spans="1:2" ht="12.75">
      <c r="A60" s="7">
        <v>58</v>
      </c>
      <c r="B60" s="8">
        <v>0</v>
      </c>
    </row>
    <row r="61" spans="1:2" ht="12.75">
      <c r="A61" s="7">
        <v>59</v>
      </c>
      <c r="B61" s="8">
        <v>0</v>
      </c>
    </row>
    <row r="62" spans="1:2" ht="12.75">
      <c r="A62" s="7">
        <v>60</v>
      </c>
      <c r="B62" s="8">
        <v>0</v>
      </c>
    </row>
    <row r="63" spans="1:2" ht="12.75">
      <c r="A63" s="7">
        <v>61</v>
      </c>
      <c r="B63" s="8">
        <v>0</v>
      </c>
    </row>
    <row r="64" spans="1:2" ht="12.75">
      <c r="A64" s="7">
        <v>62</v>
      </c>
      <c r="B64" s="8">
        <v>0</v>
      </c>
    </row>
    <row r="65" spans="1:2" ht="12.75">
      <c r="A65" s="7">
        <v>63</v>
      </c>
      <c r="B65" s="8">
        <v>0</v>
      </c>
    </row>
    <row r="66" spans="1:2" ht="12.75">
      <c r="A66" s="7">
        <v>64</v>
      </c>
      <c r="B66" s="8">
        <v>0</v>
      </c>
    </row>
    <row r="67" spans="1:2" ht="13.5" thickBot="1">
      <c r="A67" s="9">
        <v>65</v>
      </c>
      <c r="B67" s="10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tabColor theme="4"/>
  </sheetPr>
  <dimension ref="A1:AP70"/>
  <sheetViews>
    <sheetView showZeros="0" view="pageBreakPreview" zoomScale="130" zoomScaleSheetLayoutView="130" zoomScalePageLayoutView="0" workbookViewId="0" topLeftCell="A1">
      <pane xSplit="2" ySplit="5" topLeftCell="C6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J16" sqref="J16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1" width="7.75390625" style="2" customWidth="1"/>
    <col min="12" max="17" width="7.75390625" style="2" hidden="1" customWidth="1"/>
    <col min="18" max="19" width="9.125" style="2" customWidth="1"/>
    <col min="20" max="28" width="4.75390625" style="1" customWidth="1" outlineLevel="1"/>
    <col min="29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97" t="s">
        <v>53</v>
      </c>
      <c r="B1" s="97"/>
      <c r="C1" s="97"/>
      <c r="D1" s="97"/>
      <c r="E1" s="97"/>
      <c r="F1" s="97"/>
    </row>
    <row r="2" spans="1:22" ht="24.75" customHeight="1" thickBot="1">
      <c r="A2" s="98" t="s">
        <v>14</v>
      </c>
      <c r="B2" s="98"/>
      <c r="C2" s="58">
        <v>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99"/>
      <c r="U2" s="99"/>
      <c r="V2" s="99"/>
    </row>
    <row r="3" spans="1:42" ht="24.75" customHeight="1">
      <c r="A3" s="100" t="s">
        <v>2</v>
      </c>
      <c r="B3" s="102" t="s">
        <v>0</v>
      </c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 t="s">
        <v>8</v>
      </c>
      <c r="S3" s="107"/>
      <c r="T3" s="108" t="s">
        <v>9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93" t="s">
        <v>12</v>
      </c>
      <c r="AJ3" s="94"/>
      <c r="AK3" s="95" t="s">
        <v>5</v>
      </c>
      <c r="AM3" s="42"/>
      <c r="AN3" s="42"/>
      <c r="AO3" s="42"/>
      <c r="AP3" s="42"/>
    </row>
    <row r="4" spans="1:42" ht="12.75" customHeight="1">
      <c r="A4" s="101"/>
      <c r="B4" s="103"/>
      <c r="C4" s="59">
        <v>42497</v>
      </c>
      <c r="D4" s="59">
        <v>42518</v>
      </c>
      <c r="E4" s="59">
        <v>42532</v>
      </c>
      <c r="F4" s="59">
        <v>42553</v>
      </c>
      <c r="G4" s="59">
        <v>42574</v>
      </c>
      <c r="H4" s="59">
        <v>42595</v>
      </c>
      <c r="I4" s="59">
        <v>42616</v>
      </c>
      <c r="J4" s="59">
        <v>42637</v>
      </c>
      <c r="K4" s="59">
        <v>42651</v>
      </c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42497</v>
      </c>
      <c r="U4" s="21">
        <f t="shared" si="0"/>
        <v>42518</v>
      </c>
      <c r="V4" s="21">
        <f t="shared" si="0"/>
        <v>42532</v>
      </c>
      <c r="W4" s="21">
        <f t="shared" si="0"/>
        <v>42553</v>
      </c>
      <c r="X4" s="21">
        <f t="shared" si="0"/>
        <v>42574</v>
      </c>
      <c r="Y4" s="21">
        <f t="shared" si="0"/>
        <v>42595</v>
      </c>
      <c r="Z4" s="21">
        <f t="shared" si="0"/>
        <v>42616</v>
      </c>
      <c r="AA4" s="21">
        <f t="shared" si="0"/>
        <v>42637</v>
      </c>
      <c r="AB4" s="21">
        <f t="shared" si="0"/>
        <v>42651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9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42497</v>
      </c>
      <c r="U5" s="32">
        <f t="shared" si="2"/>
        <v>42518</v>
      </c>
      <c r="V5" s="32">
        <f t="shared" si="2"/>
        <v>42532</v>
      </c>
      <c r="W5" s="32">
        <f t="shared" si="2"/>
        <v>42553</v>
      </c>
      <c r="X5" s="32">
        <f t="shared" si="2"/>
        <v>42574</v>
      </c>
      <c r="Y5" s="32">
        <f t="shared" si="2"/>
        <v>42595</v>
      </c>
      <c r="Z5" s="32">
        <f t="shared" si="2"/>
        <v>42616</v>
      </c>
      <c r="AA5" s="32">
        <f t="shared" si="2"/>
        <v>42637</v>
      </c>
      <c r="AB5" s="32">
        <f t="shared" si="2"/>
        <v>42651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23</v>
      </c>
      <c r="C6" s="64">
        <v>1</v>
      </c>
      <c r="D6" s="64">
        <v>1</v>
      </c>
      <c r="E6" s="64">
        <v>1</v>
      </c>
      <c r="F6" s="64">
        <v>4</v>
      </c>
      <c r="G6" s="64">
        <v>3</v>
      </c>
      <c r="H6" s="64">
        <v>4</v>
      </c>
      <c r="I6" s="64">
        <v>1</v>
      </c>
      <c r="J6" s="64">
        <v>1</v>
      </c>
      <c r="K6" s="64">
        <v>1</v>
      </c>
      <c r="L6" s="64"/>
      <c r="M6" s="64"/>
      <c r="N6" s="64"/>
      <c r="O6" s="64"/>
      <c r="P6" s="64"/>
      <c r="Q6" s="64"/>
      <c r="R6" s="70">
        <f aca="true" t="shared" si="3" ref="R6:R37">SUM(T6:AH6)</f>
        <v>422</v>
      </c>
      <c r="S6" s="69">
        <f>IF(COUNTBLANK(C6:Q6)&gt;(15-$C$2),R6,R6-VLOOKUP(AJ6,Bodování!$A$2:$B$67,2))</f>
        <v>382</v>
      </c>
      <c r="T6" s="65">
        <f>VLOOKUP(C6,Bodování!$A$2:$B$67,2)</f>
        <v>50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40</v>
      </c>
      <c r="X6" s="65">
        <f>VLOOKUP(G6,Bodování!$A$2:$B$67,2)</f>
        <v>42</v>
      </c>
      <c r="Y6" s="65">
        <f>VLOOKUP(H6,Bodování!$A$2:$B$67,2)</f>
        <v>40</v>
      </c>
      <c r="Z6" s="65">
        <f>VLOOKUP(I6,Bodování!$A$2:$B$67,2)</f>
        <v>50</v>
      </c>
      <c r="AA6" s="65">
        <f>VLOOKUP(J6,Bodování!$A$2:$B$67,2)</f>
        <v>50</v>
      </c>
      <c r="AB6" s="65">
        <f>VLOOKUP(K6,Bodování!$A$2:$B$67,2)</f>
        <v>50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1</v>
      </c>
      <c r="AJ6" s="66">
        <f aca="true" t="shared" si="5" ref="AJ6:AJ37">MAX(C6:Q6)</f>
        <v>4</v>
      </c>
      <c r="AK6" s="66">
        <f aca="true" t="shared" si="6" ref="AK6:AK37">COUNT(C6:Q6)</f>
        <v>9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25</v>
      </c>
      <c r="C7" s="37">
        <v>4</v>
      </c>
      <c r="D7" s="37">
        <v>2</v>
      </c>
      <c r="E7" s="37">
        <v>2</v>
      </c>
      <c r="F7" s="37">
        <v>2</v>
      </c>
      <c r="G7" s="37">
        <v>1</v>
      </c>
      <c r="H7" s="37">
        <v>1</v>
      </c>
      <c r="I7" s="37"/>
      <c r="J7" s="37">
        <v>3</v>
      </c>
      <c r="K7" s="37">
        <v>2</v>
      </c>
      <c r="L7" s="37"/>
      <c r="M7" s="37"/>
      <c r="N7" s="37"/>
      <c r="O7" s="37"/>
      <c r="P7" s="37"/>
      <c r="Q7" s="37"/>
      <c r="R7" s="68">
        <f t="shared" si="3"/>
        <v>362</v>
      </c>
      <c r="S7" s="67">
        <f>IF(COUNTBLANK(C7:Q7)&gt;(15-$C$2),R7,R7-VLOOKUP(AJ7,Bodování!$A$2:$B$67,2))</f>
        <v>362</v>
      </c>
      <c r="T7" s="52">
        <f>VLOOKUP(C7,Bodování!$A$2:$B$67,2)</f>
        <v>40</v>
      </c>
      <c r="U7" s="52">
        <f>VLOOKUP(D7,Bodování!$A$2:$B$67,2)</f>
        <v>45</v>
      </c>
      <c r="V7" s="52">
        <f>VLOOKUP(E7,Bodování!$A$2:$B$67,2)</f>
        <v>45</v>
      </c>
      <c r="W7" s="52">
        <f>VLOOKUP(F7,Bodování!$A$2:$B$67,2)</f>
        <v>45</v>
      </c>
      <c r="X7" s="52">
        <f>VLOOKUP(G7,Bodování!$A$2:$B$67,2)</f>
        <v>50</v>
      </c>
      <c r="Y7" s="52">
        <f>VLOOKUP(H7,Bodování!$A$2:$B$67,2)</f>
        <v>50</v>
      </c>
      <c r="Z7" s="52">
        <f>VLOOKUP(I7,Bodování!$A$2:$B$67,2)</f>
        <v>0</v>
      </c>
      <c r="AA7" s="52">
        <f>VLOOKUP(J7,Bodování!$A$2:$B$67,2)</f>
        <v>42</v>
      </c>
      <c r="AB7" s="52">
        <f>VLOOKUP(K7,Bodování!$A$2:$B$67,2)</f>
        <v>45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1</v>
      </c>
      <c r="AJ7" s="28">
        <f t="shared" si="5"/>
        <v>4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27</v>
      </c>
      <c r="C8" s="37">
        <v>3</v>
      </c>
      <c r="D8" s="37">
        <v>3</v>
      </c>
      <c r="E8" s="37">
        <v>3</v>
      </c>
      <c r="F8" s="37">
        <v>3</v>
      </c>
      <c r="G8" s="37">
        <v>2</v>
      </c>
      <c r="H8" s="37">
        <v>2</v>
      </c>
      <c r="I8" s="37">
        <v>5</v>
      </c>
      <c r="J8" s="37">
        <v>4</v>
      </c>
      <c r="K8" s="37">
        <v>3</v>
      </c>
      <c r="L8" s="37"/>
      <c r="M8" s="37"/>
      <c r="N8" s="37"/>
      <c r="O8" s="37"/>
      <c r="P8" s="37"/>
      <c r="Q8" s="37"/>
      <c r="R8" s="68">
        <f t="shared" si="3"/>
        <v>379</v>
      </c>
      <c r="S8" s="67">
        <f>IF(COUNTBLANK(C8:Q8)&gt;(15-$C$2),R8,R8-VLOOKUP(AJ8,Bodování!$A$2:$B$67,2))</f>
        <v>340</v>
      </c>
      <c r="T8" s="52">
        <f>VLOOKUP(C8,Bodování!$A$2:$B$67,2)</f>
        <v>42</v>
      </c>
      <c r="U8" s="52">
        <f>VLOOKUP(D8,Bodování!$A$2:$B$67,2)</f>
        <v>42</v>
      </c>
      <c r="V8" s="52">
        <f>VLOOKUP(E8,Bodování!$A$2:$B$67,2)</f>
        <v>42</v>
      </c>
      <c r="W8" s="52">
        <f>VLOOKUP(F8,Bodování!$A$2:$B$67,2)</f>
        <v>42</v>
      </c>
      <c r="X8" s="52">
        <f>VLOOKUP(G8,Bodování!$A$2:$B$67,2)</f>
        <v>45</v>
      </c>
      <c r="Y8" s="52">
        <f>VLOOKUP(H8,Bodování!$A$2:$B$67,2)</f>
        <v>45</v>
      </c>
      <c r="Z8" s="52">
        <f>VLOOKUP(I8,Bodování!$A$2:$B$67,2)</f>
        <v>39</v>
      </c>
      <c r="AA8" s="52">
        <f>VLOOKUP(J8,Bodování!$A$2:$B$67,2)</f>
        <v>40</v>
      </c>
      <c r="AB8" s="52">
        <f>VLOOKUP(K8,Bodování!$A$2:$B$67,2)</f>
        <v>42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2</v>
      </c>
      <c r="AJ8" s="28">
        <f t="shared" si="5"/>
        <v>5</v>
      </c>
      <c r="AK8" s="28">
        <f t="shared" si="6"/>
        <v>9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26</v>
      </c>
      <c r="C9" s="37">
        <v>2</v>
      </c>
      <c r="D9" s="37">
        <v>4</v>
      </c>
      <c r="E9" s="37">
        <v>5</v>
      </c>
      <c r="F9" s="37">
        <v>7</v>
      </c>
      <c r="G9" s="37">
        <v>5</v>
      </c>
      <c r="H9" s="37">
        <v>3</v>
      </c>
      <c r="I9" s="37">
        <v>4</v>
      </c>
      <c r="J9" s="37">
        <v>5</v>
      </c>
      <c r="K9" s="37">
        <v>5</v>
      </c>
      <c r="L9" s="37"/>
      <c r="M9" s="37"/>
      <c r="N9" s="37"/>
      <c r="O9" s="37"/>
      <c r="P9" s="37"/>
      <c r="Q9" s="37"/>
      <c r="R9" s="68">
        <f t="shared" si="3"/>
        <v>360</v>
      </c>
      <c r="S9" s="67">
        <f>IF(COUNTBLANK(C9:Q9)&gt;(15-$C$2),R9,R9-VLOOKUP(AJ9,Bodování!$A$2:$B$67,2))</f>
        <v>323</v>
      </c>
      <c r="T9" s="52">
        <f>VLOOKUP(C9,Bodování!$A$2:$B$67,2)</f>
        <v>45</v>
      </c>
      <c r="U9" s="52">
        <f>VLOOKUP(D9,Bodování!$A$2:$B$67,2)</f>
        <v>40</v>
      </c>
      <c r="V9" s="52">
        <f>VLOOKUP(E9,Bodování!$A$2:$B$67,2)</f>
        <v>39</v>
      </c>
      <c r="W9" s="52">
        <f>VLOOKUP(F9,Bodování!$A$2:$B$67,2)</f>
        <v>37</v>
      </c>
      <c r="X9" s="52">
        <f>VLOOKUP(G9,Bodování!$A$2:$B$67,2)</f>
        <v>39</v>
      </c>
      <c r="Y9" s="52">
        <f>VLOOKUP(H9,Bodování!$A$2:$B$67,2)</f>
        <v>42</v>
      </c>
      <c r="Z9" s="52">
        <f>VLOOKUP(I9,Bodování!$A$2:$B$67,2)</f>
        <v>40</v>
      </c>
      <c r="AA9" s="52">
        <f>VLOOKUP(J9,Bodování!$A$2:$B$67,2)</f>
        <v>39</v>
      </c>
      <c r="AB9" s="52">
        <f>VLOOKUP(K9,Bodování!$A$2:$B$67,2)</f>
        <v>39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2</v>
      </c>
      <c r="AJ9" s="28">
        <f t="shared" si="5"/>
        <v>7</v>
      </c>
      <c r="AK9" s="28">
        <f t="shared" si="6"/>
        <v>9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28</v>
      </c>
      <c r="C10" s="37"/>
      <c r="D10" s="37">
        <v>7</v>
      </c>
      <c r="E10" s="37">
        <v>4</v>
      </c>
      <c r="F10" s="37">
        <v>5</v>
      </c>
      <c r="G10" s="37">
        <v>4</v>
      </c>
      <c r="H10" s="37"/>
      <c r="I10" s="37">
        <v>3</v>
      </c>
      <c r="J10" s="37">
        <v>2</v>
      </c>
      <c r="K10" s="37">
        <v>4</v>
      </c>
      <c r="L10" s="37"/>
      <c r="M10" s="37"/>
      <c r="N10" s="37"/>
      <c r="O10" s="37"/>
      <c r="P10" s="37"/>
      <c r="Q10" s="37"/>
      <c r="R10" s="68">
        <f t="shared" si="3"/>
        <v>283</v>
      </c>
      <c r="S10" s="67">
        <f>IF(COUNTBLANK(C10:Q10)&gt;(15-$C$2),R10,R10-VLOOKUP(AJ10,Bodování!$A$2:$B$67,2))</f>
        <v>283</v>
      </c>
      <c r="T10" s="52">
        <f>VLOOKUP(C10,Bodování!$A$2:$B$67,2)</f>
        <v>0</v>
      </c>
      <c r="U10" s="52">
        <f>VLOOKUP(D10,Bodování!$A$2:$B$67,2)</f>
        <v>37</v>
      </c>
      <c r="V10" s="52">
        <f>VLOOKUP(E10,Bodování!$A$2:$B$67,2)</f>
        <v>40</v>
      </c>
      <c r="W10" s="52">
        <f>VLOOKUP(F10,Bodování!$A$2:$B$67,2)</f>
        <v>39</v>
      </c>
      <c r="X10" s="52">
        <f>VLOOKUP(G10,Bodování!$A$2:$B$67,2)</f>
        <v>40</v>
      </c>
      <c r="Y10" s="52">
        <f>VLOOKUP(H10,Bodování!$A$2:$B$67,2)</f>
        <v>0</v>
      </c>
      <c r="Z10" s="52">
        <f>VLOOKUP(I10,Bodování!$A$2:$B$67,2)</f>
        <v>42</v>
      </c>
      <c r="AA10" s="52">
        <f>VLOOKUP(J10,Bodování!$A$2:$B$67,2)</f>
        <v>45</v>
      </c>
      <c r="AB10" s="52">
        <f>VLOOKUP(K10,Bodování!$A$2:$B$67,2)</f>
        <v>40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2</v>
      </c>
      <c r="AJ10" s="28">
        <f t="shared" si="5"/>
        <v>7</v>
      </c>
      <c r="AK10" s="28">
        <f t="shared" si="6"/>
        <v>7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29</v>
      </c>
      <c r="C11" s="37">
        <v>5</v>
      </c>
      <c r="D11" s="37">
        <v>5</v>
      </c>
      <c r="E11" s="37">
        <v>6</v>
      </c>
      <c r="F11" s="37">
        <v>6</v>
      </c>
      <c r="G11" s="37">
        <v>6</v>
      </c>
      <c r="H11" s="37"/>
      <c r="I11" s="37">
        <v>2</v>
      </c>
      <c r="J11" s="37"/>
      <c r="K11" s="37">
        <v>6</v>
      </c>
      <c r="L11" s="37"/>
      <c r="M11" s="37"/>
      <c r="N11" s="37"/>
      <c r="O11" s="37"/>
      <c r="P11" s="37"/>
      <c r="Q11" s="37"/>
      <c r="R11" s="68">
        <f t="shared" si="3"/>
        <v>275</v>
      </c>
      <c r="S11" s="67">
        <f>IF(COUNTBLANK(C11:Q11)&gt;(15-$C$2),R11,R11-VLOOKUP(AJ11,Bodování!$A$2:$B$67,2))</f>
        <v>275</v>
      </c>
      <c r="T11" s="52">
        <f>VLOOKUP(C11,Bodování!$A$2:$B$67,2)</f>
        <v>39</v>
      </c>
      <c r="U11" s="52">
        <f>VLOOKUP(D11,Bodování!$A$2:$B$67,2)</f>
        <v>39</v>
      </c>
      <c r="V11" s="52">
        <f>VLOOKUP(E11,Bodování!$A$2:$B$67,2)</f>
        <v>38</v>
      </c>
      <c r="W11" s="52">
        <f>VLOOKUP(F11,Bodování!$A$2:$B$67,2)</f>
        <v>38</v>
      </c>
      <c r="X11" s="52">
        <f>VLOOKUP(G11,Bodování!$A$2:$B$67,2)</f>
        <v>38</v>
      </c>
      <c r="Y11" s="52">
        <f>VLOOKUP(H11,Bodování!$A$2:$B$67,2)</f>
        <v>0</v>
      </c>
      <c r="Z11" s="52">
        <f>VLOOKUP(I11,Bodování!$A$2:$B$67,2)</f>
        <v>45</v>
      </c>
      <c r="AA11" s="52">
        <f>VLOOKUP(J11,Bodování!$A$2:$B$67,2)</f>
        <v>0</v>
      </c>
      <c r="AB11" s="52">
        <f>VLOOKUP(K11,Bodování!$A$2:$B$67,2)</f>
        <v>38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2</v>
      </c>
      <c r="AJ11" s="28">
        <f t="shared" si="5"/>
        <v>6</v>
      </c>
      <c r="AK11" s="28">
        <f t="shared" si="6"/>
        <v>7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24</v>
      </c>
      <c r="C12" s="37">
        <v>6</v>
      </c>
      <c r="D12" s="37">
        <v>6</v>
      </c>
      <c r="E12" s="37">
        <v>7</v>
      </c>
      <c r="F12" s="37"/>
      <c r="G12" s="37">
        <v>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150</v>
      </c>
      <c r="S12" s="67">
        <f>IF(COUNTBLANK(C12:Q12)&gt;(15-$C$2),R12,R12-VLOOKUP(AJ12,Bodování!$A$2:$B$67,2))</f>
        <v>150</v>
      </c>
      <c r="T12" s="52">
        <f>VLOOKUP(C12,Bodování!$A$2:$B$67,2)</f>
        <v>38</v>
      </c>
      <c r="U12" s="52">
        <f>VLOOKUP(D12,Bodování!$A$2:$B$67,2)</f>
        <v>38</v>
      </c>
      <c r="V12" s="52">
        <f>VLOOKUP(E12,Bodování!$A$2:$B$67,2)</f>
        <v>37</v>
      </c>
      <c r="W12" s="52">
        <f>VLOOKUP(F12,Bodování!$A$2:$B$67,2)</f>
        <v>0</v>
      </c>
      <c r="X12" s="52">
        <f>VLOOKUP(G12,Bodování!$A$2:$B$67,2)</f>
        <v>37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6</v>
      </c>
      <c r="AJ12" s="28">
        <f t="shared" si="5"/>
        <v>7</v>
      </c>
      <c r="AK12" s="28">
        <f t="shared" si="6"/>
        <v>4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45</v>
      </c>
      <c r="C13" s="37"/>
      <c r="D13" s="37"/>
      <c r="E13" s="37"/>
      <c r="F13" s="37">
        <v>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50</v>
      </c>
      <c r="S13" s="67">
        <f>IF(COUNTBLANK(C13:Q13)&gt;(15-$C$2),R13,R13-VLOOKUP(AJ13,Bodování!$A$2:$B$67,2))</f>
        <v>50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50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1</v>
      </c>
      <c r="AJ13" s="28">
        <f t="shared" si="5"/>
        <v>1</v>
      </c>
      <c r="AK13" s="28">
        <f t="shared" si="6"/>
        <v>1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89</v>
      </c>
      <c r="C14" s="37"/>
      <c r="D14" s="37"/>
      <c r="E14" s="37"/>
      <c r="F14" s="37"/>
      <c r="G14" s="37"/>
      <c r="H14" s="37"/>
      <c r="I14" s="37"/>
      <c r="J14" s="37"/>
      <c r="K14" s="37">
        <v>7</v>
      </c>
      <c r="L14" s="37"/>
      <c r="M14" s="37"/>
      <c r="N14" s="37"/>
      <c r="O14" s="37"/>
      <c r="P14" s="37"/>
      <c r="Q14" s="37"/>
      <c r="R14" s="68">
        <f t="shared" si="3"/>
        <v>37</v>
      </c>
      <c r="S14" s="67">
        <f>IF(COUNTBLANK(C14:Q14)&gt;(15-$C$2),R14,R14-VLOOKUP(AJ14,Bodování!$A$2:$B$67,2))</f>
        <v>37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37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7</v>
      </c>
      <c r="AJ14" s="28">
        <f t="shared" si="5"/>
        <v>7</v>
      </c>
      <c r="AK14" s="28">
        <f t="shared" si="6"/>
        <v>1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54</v>
      </c>
      <c r="C15" s="61"/>
      <c r="D15" s="61">
        <v>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8">
        <f t="shared" si="3"/>
        <v>36</v>
      </c>
      <c r="S15" s="67">
        <f>IF(COUNTBLANK(C15:Q15)&gt;(15-$C$2),R15,R15-VLOOKUP(AJ15,Bodování!$A$2:$B$67,2))</f>
        <v>36</v>
      </c>
      <c r="T15" s="52">
        <f>VLOOKUP(C15,Bodování!$A$2:$B$67,2)</f>
        <v>0</v>
      </c>
      <c r="U15" s="52">
        <f>VLOOKUP(D15,Bodování!$A$2:$B$67,2)</f>
        <v>36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8</v>
      </c>
      <c r="AJ15" s="28">
        <f t="shared" si="5"/>
        <v>8</v>
      </c>
      <c r="AK15" s="28">
        <f t="shared" si="6"/>
        <v>1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 t="s">
        <v>90</v>
      </c>
      <c r="C16" s="37"/>
      <c r="D16" s="37"/>
      <c r="E16" s="37"/>
      <c r="F16" s="37"/>
      <c r="G16" s="37"/>
      <c r="H16" s="37"/>
      <c r="I16" s="37"/>
      <c r="J16" s="37"/>
      <c r="K16" s="37">
        <v>8</v>
      </c>
      <c r="L16" s="37"/>
      <c r="M16" s="37"/>
      <c r="N16" s="37"/>
      <c r="O16" s="37"/>
      <c r="P16" s="37"/>
      <c r="Q16" s="37"/>
      <c r="R16" s="68">
        <f t="shared" si="3"/>
        <v>36</v>
      </c>
      <c r="S16" s="67">
        <f>IF(COUNTBLANK(C16:Q16)&gt;(15-$C$2),R16,R16-VLOOKUP(AJ16,Bodování!$A$2:$B$67,2))</f>
        <v>36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36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8</v>
      </c>
      <c r="AJ16" s="28">
        <f t="shared" si="5"/>
        <v>8</v>
      </c>
      <c r="AK16" s="28">
        <f t="shared" si="6"/>
        <v>1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91</v>
      </c>
      <c r="C17" s="37"/>
      <c r="D17" s="37"/>
      <c r="E17" s="37"/>
      <c r="F17" s="37"/>
      <c r="G17" s="37"/>
      <c r="H17" s="37"/>
      <c r="I17" s="37"/>
      <c r="J17" s="37"/>
      <c r="K17" s="37">
        <v>9</v>
      </c>
      <c r="L17" s="37"/>
      <c r="M17" s="37"/>
      <c r="N17" s="37"/>
      <c r="O17" s="37"/>
      <c r="P17" s="37"/>
      <c r="Q17" s="37"/>
      <c r="R17" s="68">
        <f t="shared" si="3"/>
        <v>35</v>
      </c>
      <c r="S17" s="67">
        <f>IF(COUNTBLANK(C17:Q17)&gt;(15-$C$2),R17,R17-VLOOKUP(AJ17,Bodování!$A$2:$B$67,2))</f>
        <v>35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35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9</v>
      </c>
      <c r="AJ17" s="28">
        <f t="shared" si="5"/>
        <v>9</v>
      </c>
      <c r="AK17" s="28">
        <f t="shared" si="6"/>
        <v>1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68" stopIfTrue="1">
      <formula>(RANK($S6,$S$6:$S$69)&lt;=3)</formula>
    </cfRule>
  </conditionalFormatting>
  <conditionalFormatting sqref="T27:AK69">
    <cfRule type="expression" priority="12" dxfId="69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70" stopIfTrue="1">
      <formula>MODE(AN6:AN69)&gt;=0</formula>
    </cfRule>
  </conditionalFormatting>
  <conditionalFormatting sqref="A27:I69 J28:J69 K27:Q69">
    <cfRule type="expression" priority="7" dxfId="71" stopIfTrue="1">
      <formula>AND((RANK($S27,$S$6:$S$69)&lt;=3),(RANK($S27,$S$6:$S$69)&gt;=1))</formula>
    </cfRule>
    <cfRule type="expression" priority="8" dxfId="69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72" stopIfTrue="1">
      <formula>AND((RANK($S30,$S$6:$S$69)&lt;=3),(RANK($S30,$S$6:$S$69)&gt;=1))</formula>
    </cfRule>
    <cfRule type="expression" priority="5" dxfId="73" stopIfTrue="1">
      <formula>($B28)&lt;&gt;""</formula>
    </cfRule>
    <cfRule type="expression" priority="6" dxfId="74" stopIfTrue="1">
      <formula>($B28)=""</formula>
    </cfRule>
  </conditionalFormatting>
  <conditionalFormatting sqref="J27">
    <cfRule type="expression" priority="1" dxfId="71">
      <formula>AND((RANK($S27,$S$6:$S$69)&lt;=3),(RANK($S27,$S$6:$S$69)&gt;=1))</formula>
    </cfRule>
    <cfRule type="expression" priority="2" dxfId="69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>
    <tabColor theme="4"/>
  </sheetPr>
  <dimension ref="A1:AP70"/>
  <sheetViews>
    <sheetView showZeros="0" view="pageBreakPreview" zoomScale="145" zoomScaleSheetLayoutView="145" zoomScalePageLayoutView="0" workbookViewId="0" topLeftCell="A1">
      <pane xSplit="2" ySplit="5" topLeftCell="C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1" width="7.75390625" style="2" customWidth="1"/>
    <col min="12" max="17" width="7.75390625" style="2" hidden="1" customWidth="1"/>
    <col min="18" max="19" width="9.125" style="2" customWidth="1"/>
    <col min="20" max="28" width="4.75390625" style="1" customWidth="1" outlineLevel="1"/>
    <col min="29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97" t="s">
        <v>55</v>
      </c>
      <c r="B1" s="97"/>
      <c r="C1" s="97"/>
      <c r="D1" s="97"/>
      <c r="E1" s="97"/>
      <c r="F1" s="97"/>
    </row>
    <row r="2" spans="1:22" ht="24.75" customHeight="1" thickBot="1">
      <c r="A2" s="98" t="s">
        <v>14</v>
      </c>
      <c r="B2" s="98"/>
      <c r="C2" s="58">
        <v>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99"/>
      <c r="U2" s="99"/>
      <c r="V2" s="99"/>
    </row>
    <row r="3" spans="1:42" ht="24.75" customHeight="1">
      <c r="A3" s="100" t="s">
        <v>2</v>
      </c>
      <c r="B3" s="102" t="s">
        <v>0</v>
      </c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 t="s">
        <v>8</v>
      </c>
      <c r="S3" s="107"/>
      <c r="T3" s="108" t="s">
        <v>9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93" t="s">
        <v>12</v>
      </c>
      <c r="AJ3" s="94"/>
      <c r="AK3" s="95" t="s">
        <v>5</v>
      </c>
      <c r="AM3" s="42"/>
      <c r="AN3" s="42"/>
      <c r="AO3" s="42"/>
      <c r="AP3" s="42"/>
    </row>
    <row r="4" spans="1:42" ht="12.75" customHeight="1">
      <c r="A4" s="101"/>
      <c r="B4" s="103"/>
      <c r="C4" s="59">
        <v>42498</v>
      </c>
      <c r="D4" s="59">
        <v>42519</v>
      </c>
      <c r="E4" s="59">
        <v>42533</v>
      </c>
      <c r="F4" s="59">
        <v>42554</v>
      </c>
      <c r="G4" s="59">
        <v>42575</v>
      </c>
      <c r="H4" s="59">
        <v>42596</v>
      </c>
      <c r="I4" s="59">
        <v>42617</v>
      </c>
      <c r="J4" s="59">
        <v>42638</v>
      </c>
      <c r="K4" s="59">
        <v>42652</v>
      </c>
      <c r="L4" s="59">
        <v>41854</v>
      </c>
      <c r="M4" s="59">
        <v>41875</v>
      </c>
      <c r="N4" s="59">
        <v>41903</v>
      </c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42498</v>
      </c>
      <c r="U4" s="21">
        <f t="shared" si="0"/>
        <v>42519</v>
      </c>
      <c r="V4" s="21">
        <f t="shared" si="0"/>
        <v>42533</v>
      </c>
      <c r="W4" s="21">
        <f t="shared" si="0"/>
        <v>42554</v>
      </c>
      <c r="X4" s="21">
        <f t="shared" si="0"/>
        <v>42575</v>
      </c>
      <c r="Y4" s="21">
        <f t="shared" si="0"/>
        <v>42596</v>
      </c>
      <c r="Z4" s="21">
        <f t="shared" si="0"/>
        <v>42617</v>
      </c>
      <c r="AA4" s="21">
        <f t="shared" si="0"/>
        <v>42638</v>
      </c>
      <c r="AB4" s="21">
        <f t="shared" si="0"/>
        <v>42652</v>
      </c>
      <c r="AC4" s="21">
        <f t="shared" si="0"/>
        <v>41854</v>
      </c>
      <c r="AD4" s="21">
        <f t="shared" si="0"/>
        <v>41875</v>
      </c>
      <c r="AE4" s="21">
        <f t="shared" si="0"/>
        <v>41903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9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42498</v>
      </c>
      <c r="U5" s="32">
        <f t="shared" si="2"/>
        <v>42519</v>
      </c>
      <c r="V5" s="32">
        <f t="shared" si="2"/>
        <v>42533</v>
      </c>
      <c r="W5" s="32">
        <f t="shared" si="2"/>
        <v>42554</v>
      </c>
      <c r="X5" s="32">
        <f t="shared" si="2"/>
        <v>42575</v>
      </c>
      <c r="Y5" s="32">
        <f t="shared" si="2"/>
        <v>42596</v>
      </c>
      <c r="Z5" s="32">
        <f t="shared" si="2"/>
        <v>42617</v>
      </c>
      <c r="AA5" s="32">
        <f t="shared" si="2"/>
        <v>42638</v>
      </c>
      <c r="AB5" s="32">
        <f t="shared" si="2"/>
        <v>42652</v>
      </c>
      <c r="AC5" s="32">
        <f t="shared" si="2"/>
        <v>41854</v>
      </c>
      <c r="AD5" s="32">
        <f t="shared" si="2"/>
        <v>41875</v>
      </c>
      <c r="AE5" s="32">
        <f t="shared" si="2"/>
        <v>41903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16</v>
      </c>
      <c r="C6" s="64">
        <v>1</v>
      </c>
      <c r="D6" s="64">
        <v>2</v>
      </c>
      <c r="E6" s="64">
        <v>1</v>
      </c>
      <c r="F6" s="64">
        <v>1</v>
      </c>
      <c r="G6" s="80">
        <v>0</v>
      </c>
      <c r="H6" s="64">
        <v>1</v>
      </c>
      <c r="I6" s="64">
        <v>3</v>
      </c>
      <c r="J6" s="64">
        <v>2</v>
      </c>
      <c r="K6" s="64">
        <v>2</v>
      </c>
      <c r="L6" s="64"/>
      <c r="M6" s="64"/>
      <c r="N6" s="64"/>
      <c r="O6" s="64"/>
      <c r="P6" s="64"/>
      <c r="Q6" s="64"/>
      <c r="R6" s="70">
        <f aca="true" t="shared" si="3" ref="R6:R37">SUM(T6:AH6)</f>
        <v>377</v>
      </c>
      <c r="S6" s="69">
        <f>IF(COUNTBLANK(C6:Q6)&gt;(15-$C$2),R6,R6-VLOOKUP(AJ6,Bodování!$A$2:$B$67,2))</f>
        <v>335</v>
      </c>
      <c r="T6" s="65">
        <f>VLOOKUP(C6,Bodování!$A$2:$B$67,2)</f>
        <v>50</v>
      </c>
      <c r="U6" s="65">
        <f>VLOOKUP(D6,Bodování!$A$2:$B$67,2)</f>
        <v>45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0</v>
      </c>
      <c r="Y6" s="65">
        <f>VLOOKUP(H6,Bodování!$A$2:$B$67,2)</f>
        <v>50</v>
      </c>
      <c r="Z6" s="65">
        <f>VLOOKUP(I6,Bodování!$A$2:$B$67,2)</f>
        <v>42</v>
      </c>
      <c r="AA6" s="65">
        <f>VLOOKUP(J6,Bodování!$A$2:$B$67,2)</f>
        <v>45</v>
      </c>
      <c r="AB6" s="65">
        <f>VLOOKUP(K6,Bodování!$A$2:$B$67,2)</f>
        <v>45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3</v>
      </c>
      <c r="AK6" s="66">
        <f aca="true" t="shared" si="6" ref="AK6:AK37">COUNT(C6:Q6)</f>
        <v>9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15</v>
      </c>
      <c r="C7" s="37">
        <v>3</v>
      </c>
      <c r="D7" s="37">
        <v>7</v>
      </c>
      <c r="E7" s="37">
        <v>4</v>
      </c>
      <c r="F7" s="37">
        <v>5</v>
      </c>
      <c r="G7" s="81">
        <v>0</v>
      </c>
      <c r="H7" s="37">
        <v>7</v>
      </c>
      <c r="I7" s="37">
        <v>4</v>
      </c>
      <c r="J7" s="37">
        <v>3</v>
      </c>
      <c r="K7" s="37">
        <v>3</v>
      </c>
      <c r="L7" s="37"/>
      <c r="M7" s="37"/>
      <c r="N7" s="37"/>
      <c r="O7" s="37"/>
      <c r="P7" s="37"/>
      <c r="Q7" s="37"/>
      <c r="R7" s="68">
        <f t="shared" si="3"/>
        <v>319</v>
      </c>
      <c r="S7" s="67">
        <f>IF(COUNTBLANK(C7:Q7)&gt;(15-$C$2),R7,R7-VLOOKUP(AJ7,Bodování!$A$2:$B$67,2))</f>
        <v>282</v>
      </c>
      <c r="T7" s="52">
        <f>VLOOKUP(C7,Bodování!$A$2:$B$67,2)</f>
        <v>42</v>
      </c>
      <c r="U7" s="52">
        <f>VLOOKUP(D7,Bodování!$A$2:$B$67,2)</f>
        <v>37</v>
      </c>
      <c r="V7" s="52">
        <f>VLOOKUP(E7,Bodování!$A$2:$B$67,2)</f>
        <v>40</v>
      </c>
      <c r="W7" s="52">
        <f>VLOOKUP(F7,Bodování!$A$2:$B$67,2)</f>
        <v>39</v>
      </c>
      <c r="X7" s="52">
        <f>VLOOKUP(G7,Bodování!$A$2:$B$67,2)</f>
        <v>0</v>
      </c>
      <c r="Y7" s="52">
        <f>VLOOKUP(H7,Bodování!$A$2:$B$67,2)</f>
        <v>37</v>
      </c>
      <c r="Z7" s="52">
        <f>VLOOKUP(I7,Bodování!$A$2:$B$67,2)</f>
        <v>40</v>
      </c>
      <c r="AA7" s="52">
        <f>VLOOKUP(J7,Bodování!$A$2:$B$67,2)</f>
        <v>42</v>
      </c>
      <c r="AB7" s="52">
        <f>VLOOKUP(K7,Bodování!$A$2:$B$67,2)</f>
        <v>42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7</v>
      </c>
      <c r="AK7" s="28">
        <f t="shared" si="6"/>
        <v>9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17</v>
      </c>
      <c r="C8" s="37">
        <v>2</v>
      </c>
      <c r="D8" s="37">
        <v>3</v>
      </c>
      <c r="E8" s="37"/>
      <c r="F8" s="37"/>
      <c r="G8" s="81">
        <v>0</v>
      </c>
      <c r="H8" s="37">
        <v>8</v>
      </c>
      <c r="I8" s="37">
        <v>1</v>
      </c>
      <c r="J8" s="37">
        <v>1</v>
      </c>
      <c r="K8" s="37">
        <v>1</v>
      </c>
      <c r="L8" s="37"/>
      <c r="M8" s="37"/>
      <c r="N8" s="37"/>
      <c r="O8" s="37"/>
      <c r="P8" s="37"/>
      <c r="Q8" s="37"/>
      <c r="R8" s="68">
        <f t="shared" si="3"/>
        <v>273</v>
      </c>
      <c r="S8" s="67">
        <f>IF(COUNTBLANK(C8:Q8)&gt;(15-$C$2),R8,R8-VLOOKUP(AJ8,Bodování!$A$2:$B$67,2))</f>
        <v>273</v>
      </c>
      <c r="T8" s="52">
        <f>VLOOKUP(C8,Bodování!$A$2:$B$67,2)</f>
        <v>45</v>
      </c>
      <c r="U8" s="52">
        <f>VLOOKUP(D8,Bodování!$A$2:$B$67,2)</f>
        <v>42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36</v>
      </c>
      <c r="Z8" s="52">
        <f>VLOOKUP(I8,Bodování!$A$2:$B$67,2)</f>
        <v>50</v>
      </c>
      <c r="AA8" s="52">
        <f>VLOOKUP(J8,Bodování!$A$2:$B$67,2)</f>
        <v>50</v>
      </c>
      <c r="AB8" s="52">
        <f>VLOOKUP(K8,Bodování!$A$2:$B$67,2)</f>
        <v>50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8</v>
      </c>
      <c r="AK8" s="28">
        <f t="shared" si="6"/>
        <v>7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48</v>
      </c>
      <c r="C9" s="61"/>
      <c r="D9" s="61">
        <v>6</v>
      </c>
      <c r="E9" s="61">
        <v>2</v>
      </c>
      <c r="F9" s="61">
        <v>3</v>
      </c>
      <c r="G9" s="81">
        <v>0</v>
      </c>
      <c r="H9" s="61">
        <v>6</v>
      </c>
      <c r="I9" s="61">
        <v>5</v>
      </c>
      <c r="J9" s="61"/>
      <c r="K9" s="61"/>
      <c r="L9" s="61"/>
      <c r="M9" s="61"/>
      <c r="N9" s="61"/>
      <c r="O9" s="61"/>
      <c r="P9" s="61"/>
      <c r="Q9" s="61"/>
      <c r="R9" s="68">
        <f t="shared" si="3"/>
        <v>202</v>
      </c>
      <c r="S9" s="67">
        <f>IF(COUNTBLANK(C9:Q9)&gt;(15-$C$2),R9,R9-VLOOKUP(AJ9,Bodování!$A$2:$B$67,2))</f>
        <v>202</v>
      </c>
      <c r="T9" s="52">
        <f>VLOOKUP(C9,Bodování!$A$2:$B$67,2)</f>
        <v>0</v>
      </c>
      <c r="U9" s="52">
        <f>VLOOKUP(D9,Bodování!$A$2:$B$67,2)</f>
        <v>38</v>
      </c>
      <c r="V9" s="52">
        <f>VLOOKUP(E9,Bodování!$A$2:$B$67,2)</f>
        <v>45</v>
      </c>
      <c r="W9" s="52">
        <f>VLOOKUP(F9,Bodování!$A$2:$B$67,2)</f>
        <v>42</v>
      </c>
      <c r="X9" s="52">
        <f>VLOOKUP(G9,Bodování!$A$2:$B$67,2)</f>
        <v>0</v>
      </c>
      <c r="Y9" s="52">
        <f>VLOOKUP(H9,Bodování!$A$2:$B$67,2)</f>
        <v>38</v>
      </c>
      <c r="Z9" s="52">
        <f>VLOOKUP(I9,Bodování!$A$2:$B$67,2)</f>
        <v>39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6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56</v>
      </c>
      <c r="C10" s="37">
        <v>4</v>
      </c>
      <c r="D10" s="37"/>
      <c r="E10" s="37">
        <v>3</v>
      </c>
      <c r="F10" s="37">
        <v>4</v>
      </c>
      <c r="G10" s="81">
        <v>0</v>
      </c>
      <c r="H10" s="37">
        <v>9</v>
      </c>
      <c r="I10" s="37"/>
      <c r="J10" s="37"/>
      <c r="K10" s="37"/>
      <c r="L10" s="37"/>
      <c r="M10" s="37"/>
      <c r="N10" s="37"/>
      <c r="O10" s="37"/>
      <c r="P10" s="37"/>
      <c r="Q10" s="37"/>
      <c r="R10" s="68">
        <f t="shared" si="3"/>
        <v>157</v>
      </c>
      <c r="S10" s="67">
        <f>IF(COUNTBLANK(C10:Q10)&gt;(15-$C$2),R10,R10-VLOOKUP(AJ10,Bodování!$A$2:$B$67,2))</f>
        <v>157</v>
      </c>
      <c r="T10" s="52">
        <f>VLOOKUP(C10,Bodování!$A$2:$B$67,2)</f>
        <v>40</v>
      </c>
      <c r="U10" s="52">
        <f>VLOOKUP(D10,Bodování!$A$2:$B$67,2)</f>
        <v>0</v>
      </c>
      <c r="V10" s="52">
        <f>VLOOKUP(E10,Bodování!$A$2:$B$67,2)</f>
        <v>42</v>
      </c>
      <c r="W10" s="52">
        <f>VLOOKUP(F10,Bodování!$A$2:$B$67,2)</f>
        <v>40</v>
      </c>
      <c r="X10" s="52">
        <f>VLOOKUP(G10,Bodování!$A$2:$B$67,2)</f>
        <v>0</v>
      </c>
      <c r="Y10" s="52">
        <f>VLOOKUP(H10,Bodování!$A$2:$B$67,2)</f>
        <v>35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9</v>
      </c>
      <c r="AK10" s="28">
        <f t="shared" si="6"/>
        <v>5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69</v>
      </c>
      <c r="C11" s="37"/>
      <c r="D11" s="37"/>
      <c r="E11" s="37"/>
      <c r="F11" s="37">
        <v>2</v>
      </c>
      <c r="G11" s="81">
        <v>0</v>
      </c>
      <c r="H11" s="37">
        <v>2</v>
      </c>
      <c r="I11" s="37">
        <v>2</v>
      </c>
      <c r="J11" s="37"/>
      <c r="K11" s="37"/>
      <c r="L11" s="37"/>
      <c r="M11" s="37"/>
      <c r="N11" s="37"/>
      <c r="O11" s="37"/>
      <c r="P11" s="37"/>
      <c r="Q11" s="37"/>
      <c r="R11" s="68">
        <f t="shared" si="3"/>
        <v>135</v>
      </c>
      <c r="S11" s="67">
        <f>IF(COUNTBLANK(C11:Q11)&gt;(15-$C$2),R11,R11-VLOOKUP(AJ11,Bodování!$A$2:$B$67,2))</f>
        <v>135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45</v>
      </c>
      <c r="X11" s="52">
        <f>VLOOKUP(G11,Bodování!$A$2:$B$67,2)</f>
        <v>0</v>
      </c>
      <c r="Y11" s="52">
        <f>VLOOKUP(H11,Bodování!$A$2:$B$67,2)</f>
        <v>45</v>
      </c>
      <c r="Z11" s="52">
        <f>VLOOKUP(I11,Bodování!$A$2:$B$67,2)</f>
        <v>45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2</v>
      </c>
      <c r="AK11" s="28">
        <f t="shared" si="6"/>
        <v>4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20</v>
      </c>
      <c r="C12" s="37"/>
      <c r="D12" s="37">
        <v>1</v>
      </c>
      <c r="E12" s="37"/>
      <c r="F12" s="37"/>
      <c r="G12" s="81">
        <v>0</v>
      </c>
      <c r="H12" s="37">
        <v>3</v>
      </c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92</v>
      </c>
      <c r="S12" s="67">
        <f>IF(COUNTBLANK(C12:Q12)&gt;(15-$C$2),R12,R12-VLOOKUP(AJ12,Bodování!$A$2:$B$67,2))</f>
        <v>92</v>
      </c>
      <c r="T12" s="52">
        <f>VLOOKUP(C12,Bodování!$A$2:$B$67,2)</f>
        <v>0</v>
      </c>
      <c r="U12" s="52">
        <f>VLOOKUP(D12,Bodování!$A$2:$B$67,2)</f>
        <v>50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42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3</v>
      </c>
      <c r="AK12" s="28">
        <f t="shared" si="6"/>
        <v>3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30</v>
      </c>
      <c r="C13" s="61"/>
      <c r="D13" s="61">
        <v>4</v>
      </c>
      <c r="E13" s="61"/>
      <c r="F13" s="61"/>
      <c r="G13" s="81">
        <v>0</v>
      </c>
      <c r="H13" s="61">
        <v>4</v>
      </c>
      <c r="I13" s="61"/>
      <c r="J13" s="61"/>
      <c r="K13" s="61"/>
      <c r="L13" s="61"/>
      <c r="M13" s="61"/>
      <c r="N13" s="61"/>
      <c r="O13" s="61"/>
      <c r="P13" s="61"/>
      <c r="Q13" s="61"/>
      <c r="R13" s="68">
        <f t="shared" si="3"/>
        <v>80</v>
      </c>
      <c r="S13" s="67">
        <f>IF(COUNTBLANK(C13:Q13)&gt;(15-$C$2),R13,R13-VLOOKUP(AJ13,Bodování!$A$2:$B$67,2))</f>
        <v>80</v>
      </c>
      <c r="T13" s="52">
        <f>VLOOKUP(C13,Bodování!$A$2:$B$67,2)</f>
        <v>0</v>
      </c>
      <c r="U13" s="52">
        <f>VLOOKUP(D13,Bodování!$A$2:$B$67,2)</f>
        <v>40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40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4</v>
      </c>
      <c r="AK13" s="28">
        <f t="shared" si="6"/>
        <v>3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21</v>
      </c>
      <c r="C14" s="37"/>
      <c r="D14" s="37">
        <v>5</v>
      </c>
      <c r="E14" s="37"/>
      <c r="F14" s="37"/>
      <c r="G14" s="81"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39</v>
      </c>
      <c r="S14" s="67">
        <f>IF(COUNTBLANK(C14:Q14)&gt;(15-$C$2),R14,R14-VLOOKUP(AJ14,Bodování!$A$2:$B$67,2))</f>
        <v>39</v>
      </c>
      <c r="T14" s="52">
        <f>VLOOKUP(C14,Bodování!$A$2:$B$67,2)</f>
        <v>0</v>
      </c>
      <c r="U14" s="52">
        <f>VLOOKUP(D14,Bodování!$A$2:$B$67,2)</f>
        <v>39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5</v>
      </c>
      <c r="AK14" s="28">
        <f t="shared" si="6"/>
        <v>2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 t="s">
        <v>33</v>
      </c>
      <c r="C15" s="37">
        <v>5</v>
      </c>
      <c r="D15" s="37"/>
      <c r="E15" s="37"/>
      <c r="F15" s="37"/>
      <c r="G15" s="81"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39</v>
      </c>
      <c r="S15" s="67">
        <f>IF(COUNTBLANK(C15:Q15)&gt;(15-$C$2),R15,R15-VLOOKUP(AJ15,Bodování!$A$2:$B$67,2))</f>
        <v>39</v>
      </c>
      <c r="T15" s="52">
        <f>VLOOKUP(C15,Bodování!$A$2:$B$67,2)</f>
        <v>39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5</v>
      </c>
      <c r="AK15" s="28">
        <f t="shared" si="6"/>
        <v>2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 t="s">
        <v>46</v>
      </c>
      <c r="C16" s="37"/>
      <c r="D16" s="37"/>
      <c r="E16" s="37"/>
      <c r="F16" s="37"/>
      <c r="G16" s="37">
        <v>0</v>
      </c>
      <c r="H16" s="37">
        <v>5</v>
      </c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39</v>
      </c>
      <c r="S16" s="67">
        <f>IF(COUNTBLANK(C16:Q16)&gt;(15-$C$2),R16,R16-VLOOKUP(AJ16,Bodování!$A$2:$B$67,2))</f>
        <v>39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39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5</v>
      </c>
      <c r="AK16" s="28">
        <f t="shared" si="6"/>
        <v>2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22</v>
      </c>
      <c r="C17" s="37"/>
      <c r="D17" s="37"/>
      <c r="E17" s="37"/>
      <c r="F17" s="37"/>
      <c r="G17" s="81"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1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 t="s">
        <v>19</v>
      </c>
      <c r="C18" s="37"/>
      <c r="D18" s="37"/>
      <c r="E18" s="37"/>
      <c r="F18" s="37"/>
      <c r="G18" s="37"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1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 t="s">
        <v>51</v>
      </c>
      <c r="C19" s="37"/>
      <c r="D19" s="37"/>
      <c r="E19" s="37"/>
      <c r="F19" s="37"/>
      <c r="G19" s="37"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1</v>
      </c>
    </row>
    <row r="20" spans="1:37" ht="12.75" customHeight="1">
      <c r="A20" s="39">
        <f t="shared" si="7"/>
      </c>
      <c r="B20" s="23" t="s">
        <v>18</v>
      </c>
      <c r="C20" s="37"/>
      <c r="D20" s="37"/>
      <c r="E20" s="37"/>
      <c r="F20" s="37"/>
      <c r="G20" s="37"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1</v>
      </c>
    </row>
    <row r="21" spans="1:37" ht="12.75" customHeight="1">
      <c r="A21" s="39">
        <f t="shared" si="7"/>
      </c>
      <c r="B21" s="23" t="s">
        <v>50</v>
      </c>
      <c r="C21" s="37"/>
      <c r="D21" s="37"/>
      <c r="E21" s="37"/>
      <c r="F21" s="37"/>
      <c r="G21" s="37"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1</v>
      </c>
    </row>
    <row r="22" spans="1:37" ht="12.75" customHeight="1">
      <c r="A22" s="39">
        <f t="shared" si="7"/>
      </c>
      <c r="B22" s="23" t="s">
        <v>43</v>
      </c>
      <c r="C22" s="37"/>
      <c r="D22" s="37"/>
      <c r="E22" s="37"/>
      <c r="F22" s="37"/>
      <c r="G22" s="37"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1</v>
      </c>
    </row>
    <row r="23" spans="1:37" ht="12.75" customHeight="1">
      <c r="A23" s="39">
        <f t="shared" si="7"/>
      </c>
      <c r="B23" s="23" t="s">
        <v>31</v>
      </c>
      <c r="C23" s="37"/>
      <c r="D23" s="37"/>
      <c r="E23" s="37"/>
      <c r="F23" s="37"/>
      <c r="G23" s="37"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8">
        <f t="shared" si="3"/>
        <v>0</v>
      </c>
      <c r="S23" s="68">
        <f>IF(COUNTBLANK(C23:Q23)&gt;(12-$C$2),R23,R23-VLOOKUP(AJ23,Bodování!$A$2:$B$67,2))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1</v>
      </c>
    </row>
    <row r="24" spans="1:37" ht="12.75" customHeight="1">
      <c r="A24" s="39">
        <f t="shared" si="7"/>
      </c>
      <c r="B24" s="23" t="s">
        <v>47</v>
      </c>
      <c r="C24" s="37"/>
      <c r="D24" s="37"/>
      <c r="E24" s="37"/>
      <c r="F24" s="37"/>
      <c r="G24" s="37"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72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1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7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1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1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68" stopIfTrue="1">
      <formula>(RANK($S6,$S$6:$S$69)&lt;=3)</formula>
    </cfRule>
  </conditionalFormatting>
  <conditionalFormatting sqref="T27:AK69">
    <cfRule type="expression" priority="12" dxfId="69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70" stopIfTrue="1">
      <formula>MODE(AN6:AN69)&gt;=0</formula>
    </cfRule>
  </conditionalFormatting>
  <conditionalFormatting sqref="A27:I69 J28:J69 K27:Q69">
    <cfRule type="expression" priority="7" dxfId="71" stopIfTrue="1">
      <formula>AND((RANK($S27,$S$6:$S$69)&lt;=3),(RANK($S27,$S$6:$S$69)&gt;=1))</formula>
    </cfRule>
    <cfRule type="expression" priority="8" dxfId="69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72" stopIfTrue="1">
      <formula>AND((RANK($S30,$S$6:$S$69)&lt;=3),(RANK($S30,$S$6:$S$69)&gt;=1))</formula>
    </cfRule>
    <cfRule type="expression" priority="5" dxfId="73" stopIfTrue="1">
      <formula>($B28)&lt;&gt;""</formula>
    </cfRule>
    <cfRule type="expression" priority="6" dxfId="74" stopIfTrue="1">
      <formula>($B28)=""</formula>
    </cfRule>
  </conditionalFormatting>
  <conditionalFormatting sqref="J27">
    <cfRule type="expression" priority="1" dxfId="71">
      <formula>AND((RANK($S27,$S$6:$S$69)&lt;=3),(RANK($S27,$S$6:$S$69)&gt;=1))</formula>
    </cfRule>
    <cfRule type="expression" priority="2" dxfId="69">
      <formula>($B25)&lt;&gt;""</formula>
    </cfRule>
    <cfRule type="expression" priority="3" dxfId="0">
      <formula>($B25)=""</formula>
    </cfRule>
  </conditionalFormatting>
  <dataValidations count="2">
    <dataValidation type="whole" operator="greaterThanOrEqual" allowBlank="1" showInputMessage="1" showErrorMessage="1" sqref="C31:Q55 L6:Q26">
      <formula1>1</formula1>
    </dataValidation>
    <dataValidation type="whole" operator="greaterThanOrEqual" allowBlank="1" showInputMessage="1" showErrorMessage="1" sqref="C6:K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>
    <tabColor theme="4"/>
  </sheetPr>
  <dimension ref="A1:AP70"/>
  <sheetViews>
    <sheetView showZeros="0" tabSelected="1" view="pageBreakPreview" zoomScaleSheetLayoutView="100" zoomScalePageLayoutView="0" workbookViewId="0" topLeftCell="A1">
      <pane xSplit="2" ySplit="5" topLeftCell="C6" activePane="bottomRight" state="frozen"/>
      <selection pane="topLeft" activeCell="R4" sqref="R4"/>
      <selection pane="topRight" activeCell="R4" sqref="R4"/>
      <selection pane="bottomLeft" activeCell="R4" sqref="R4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1" width="7.75390625" style="2" customWidth="1"/>
    <col min="12" max="17" width="7.75390625" style="2" hidden="1" customWidth="1"/>
    <col min="18" max="19" width="9.125" style="2" customWidth="1"/>
    <col min="20" max="28" width="4.75390625" style="1" customWidth="1" outlineLevel="1"/>
    <col min="29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97" t="s">
        <v>61</v>
      </c>
      <c r="B1" s="97"/>
      <c r="C1" s="97"/>
      <c r="D1" s="97"/>
      <c r="E1" s="97"/>
      <c r="F1" s="97"/>
    </row>
    <row r="2" spans="1:22" ht="24.75" customHeight="1" thickBot="1">
      <c r="A2" s="98" t="s">
        <v>14</v>
      </c>
      <c r="B2" s="98"/>
      <c r="C2" s="58">
        <v>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99"/>
      <c r="U2" s="99"/>
      <c r="V2" s="99"/>
    </row>
    <row r="3" spans="1:42" ht="24.75" customHeight="1">
      <c r="A3" s="100" t="s">
        <v>2</v>
      </c>
      <c r="B3" s="102" t="s">
        <v>0</v>
      </c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 t="s">
        <v>8</v>
      </c>
      <c r="S3" s="107"/>
      <c r="T3" s="108" t="s">
        <v>9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93" t="s">
        <v>12</v>
      </c>
      <c r="AJ3" s="94"/>
      <c r="AK3" s="95" t="s">
        <v>5</v>
      </c>
      <c r="AM3" s="42"/>
      <c r="AN3" s="42"/>
      <c r="AO3" s="42"/>
      <c r="AP3" s="42"/>
    </row>
    <row r="4" spans="1:42" ht="12.75" customHeight="1">
      <c r="A4" s="101"/>
      <c r="B4" s="103"/>
      <c r="C4" s="59">
        <v>42498</v>
      </c>
      <c r="D4" s="59">
        <v>42519</v>
      </c>
      <c r="E4" s="59">
        <v>42533</v>
      </c>
      <c r="F4" s="59">
        <v>42554</v>
      </c>
      <c r="G4" s="59">
        <v>42575</v>
      </c>
      <c r="H4" s="59">
        <v>42596</v>
      </c>
      <c r="I4" s="59">
        <v>42617</v>
      </c>
      <c r="J4" s="59">
        <v>42638</v>
      </c>
      <c r="K4" s="59">
        <v>42652</v>
      </c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42498</v>
      </c>
      <c r="U4" s="21">
        <f t="shared" si="0"/>
        <v>42519</v>
      </c>
      <c r="V4" s="21">
        <f t="shared" si="0"/>
        <v>42533</v>
      </c>
      <c r="W4" s="21">
        <f t="shared" si="0"/>
        <v>42554</v>
      </c>
      <c r="X4" s="21">
        <f t="shared" si="0"/>
        <v>42575</v>
      </c>
      <c r="Y4" s="21">
        <f t="shared" si="0"/>
        <v>42596</v>
      </c>
      <c r="Z4" s="21">
        <f t="shared" si="0"/>
        <v>42617</v>
      </c>
      <c r="AA4" s="21">
        <f t="shared" si="0"/>
        <v>42638</v>
      </c>
      <c r="AB4" s="21">
        <f t="shared" si="0"/>
        <v>42652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9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42498</v>
      </c>
      <c r="U5" s="32">
        <f t="shared" si="2"/>
        <v>42519</v>
      </c>
      <c r="V5" s="32">
        <f t="shared" si="2"/>
        <v>42533</v>
      </c>
      <c r="W5" s="32">
        <f t="shared" si="2"/>
        <v>42554</v>
      </c>
      <c r="X5" s="32">
        <f t="shared" si="2"/>
        <v>42575</v>
      </c>
      <c r="Y5" s="32">
        <f t="shared" si="2"/>
        <v>42596</v>
      </c>
      <c r="Z5" s="32">
        <f t="shared" si="2"/>
        <v>42617</v>
      </c>
      <c r="AA5" s="32">
        <f t="shared" si="2"/>
        <v>42638</v>
      </c>
      <c r="AB5" s="32">
        <f t="shared" si="2"/>
        <v>42652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41</v>
      </c>
      <c r="C6" s="64">
        <v>1</v>
      </c>
      <c r="D6" s="64">
        <v>5</v>
      </c>
      <c r="E6" s="64">
        <v>1</v>
      </c>
      <c r="F6" s="64">
        <v>1</v>
      </c>
      <c r="G6" s="80">
        <v>0</v>
      </c>
      <c r="H6" s="64">
        <v>1</v>
      </c>
      <c r="I6" s="64">
        <v>1</v>
      </c>
      <c r="J6" s="64"/>
      <c r="K6" s="64">
        <v>1</v>
      </c>
      <c r="L6" s="64"/>
      <c r="M6" s="64"/>
      <c r="N6" s="64"/>
      <c r="O6" s="64"/>
      <c r="P6" s="64"/>
      <c r="Q6" s="64"/>
      <c r="R6" s="70">
        <f aca="true" t="shared" si="3" ref="R6:R37">SUM(T6:AH6)</f>
        <v>339</v>
      </c>
      <c r="S6" s="70">
        <f>IF(COUNTBLANK(C6:Q6)&gt;(15-$C$2),R6,R6-VLOOKUP(AJ6,Bodování!$A$2:$B$67,2))</f>
        <v>339</v>
      </c>
      <c r="T6" s="65">
        <f>VLOOKUP(C6,Bodování!$A$2:$B$67,2)</f>
        <v>50</v>
      </c>
      <c r="U6" s="65">
        <f>VLOOKUP(D6,Bodování!$A$2:$B$67,2)</f>
        <v>39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0</v>
      </c>
      <c r="Y6" s="65">
        <f>VLOOKUP(H6,Bodování!$A$2:$B$67,2)</f>
        <v>50</v>
      </c>
      <c r="Z6" s="65">
        <f>VLOOKUP(I6,Bodování!$A$2:$B$67,2)</f>
        <v>50</v>
      </c>
      <c r="AA6" s="65">
        <f>VLOOKUP(J6,Bodování!$A$2:$B$67,2)</f>
        <v>0</v>
      </c>
      <c r="AB6" s="65">
        <f>VLOOKUP(K6,Bodování!$A$2:$B$67,2)</f>
        <v>50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5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42</v>
      </c>
      <c r="C7" s="37">
        <v>4</v>
      </c>
      <c r="D7" s="37">
        <v>6</v>
      </c>
      <c r="E7" s="37">
        <v>2</v>
      </c>
      <c r="F7" s="37"/>
      <c r="G7" s="81">
        <v>0</v>
      </c>
      <c r="H7" s="37">
        <v>8</v>
      </c>
      <c r="I7" s="37">
        <v>3</v>
      </c>
      <c r="J7" s="37">
        <v>1</v>
      </c>
      <c r="K7" s="37">
        <v>2</v>
      </c>
      <c r="L7" s="37"/>
      <c r="M7" s="37"/>
      <c r="N7" s="37"/>
      <c r="O7" s="37"/>
      <c r="P7" s="37"/>
      <c r="Q7" s="37"/>
      <c r="R7" s="67">
        <f t="shared" si="3"/>
        <v>296</v>
      </c>
      <c r="S7" s="67">
        <f>IF(COUNTBLANK(C7:Q7)&gt;(15-$C$2),R7,R7-VLOOKUP(AJ7,Bodování!$A$2:$B$67,2))</f>
        <v>296</v>
      </c>
      <c r="T7" s="52">
        <f>VLOOKUP(C7,Bodování!$A$2:$B$67,2)</f>
        <v>40</v>
      </c>
      <c r="U7" s="52">
        <f>VLOOKUP(D7,Bodování!$A$2:$B$67,2)</f>
        <v>38</v>
      </c>
      <c r="V7" s="52">
        <f>VLOOKUP(E7,Bodování!$A$2:$B$67,2)</f>
        <v>45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36</v>
      </c>
      <c r="Z7" s="52">
        <f>VLOOKUP(I7,Bodování!$A$2:$B$67,2)</f>
        <v>42</v>
      </c>
      <c r="AA7" s="52">
        <f>VLOOKUP(J7,Bodování!$A$2:$B$67,2)</f>
        <v>50</v>
      </c>
      <c r="AB7" s="52">
        <f>VLOOKUP(K7,Bodování!$A$2:$B$67,2)</f>
        <v>45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8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63</v>
      </c>
      <c r="C8" s="37">
        <v>3</v>
      </c>
      <c r="D8" s="37">
        <v>4</v>
      </c>
      <c r="E8" s="37">
        <v>6</v>
      </c>
      <c r="F8" s="37"/>
      <c r="G8" s="81">
        <v>0</v>
      </c>
      <c r="H8" s="37">
        <v>5</v>
      </c>
      <c r="I8" s="37">
        <v>5</v>
      </c>
      <c r="J8" s="37">
        <v>3</v>
      </c>
      <c r="K8" s="37">
        <v>3</v>
      </c>
      <c r="L8" s="37"/>
      <c r="M8" s="37"/>
      <c r="N8" s="37"/>
      <c r="O8" s="37"/>
      <c r="P8" s="37"/>
      <c r="Q8" s="37"/>
      <c r="R8" s="68">
        <f t="shared" si="3"/>
        <v>282</v>
      </c>
      <c r="S8" s="67">
        <f>IF(COUNTBLANK(C8:Q8)&gt;(15-$C$2),R8,R8-VLOOKUP(AJ8,Bodování!$A$2:$B$67,2))</f>
        <v>282</v>
      </c>
      <c r="T8" s="52">
        <f>VLOOKUP(C8,Bodování!$A$2:$B$67,2)</f>
        <v>42</v>
      </c>
      <c r="U8" s="52">
        <f>VLOOKUP(D8,Bodování!$A$2:$B$67,2)</f>
        <v>40</v>
      </c>
      <c r="V8" s="52">
        <f>VLOOKUP(E8,Bodování!$A$2:$B$67,2)</f>
        <v>38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39</v>
      </c>
      <c r="Z8" s="52">
        <f>VLOOKUP(I8,Bodování!$A$2:$B$67,2)</f>
        <v>39</v>
      </c>
      <c r="AA8" s="52">
        <f>VLOOKUP(J8,Bodování!$A$2:$B$67,2)</f>
        <v>42</v>
      </c>
      <c r="AB8" s="52">
        <f>VLOOKUP(K8,Bodování!$A$2:$B$67,2)</f>
        <v>42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6</v>
      </c>
      <c r="AK8" s="28">
        <f t="shared" si="6"/>
        <v>8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64</v>
      </c>
      <c r="C9" s="37">
        <v>6</v>
      </c>
      <c r="D9" s="37">
        <v>3</v>
      </c>
      <c r="E9" s="37">
        <v>3</v>
      </c>
      <c r="F9" s="37"/>
      <c r="G9" s="81">
        <v>0</v>
      </c>
      <c r="H9" s="37">
        <v>4</v>
      </c>
      <c r="I9" s="37"/>
      <c r="J9" s="37">
        <v>2</v>
      </c>
      <c r="K9" s="37">
        <v>4</v>
      </c>
      <c r="L9" s="37"/>
      <c r="M9" s="37"/>
      <c r="N9" s="37"/>
      <c r="O9" s="37"/>
      <c r="P9" s="37"/>
      <c r="Q9" s="37"/>
      <c r="R9" s="68">
        <f t="shared" si="3"/>
        <v>247</v>
      </c>
      <c r="S9" s="67">
        <f>IF(COUNTBLANK(C9:Q9)&gt;(15-$C$2),R9,R9-VLOOKUP(AJ9,Bodování!$A$2:$B$67,2))</f>
        <v>247</v>
      </c>
      <c r="T9" s="52">
        <f>VLOOKUP(C9,Bodování!$A$2:$B$67,2)</f>
        <v>38</v>
      </c>
      <c r="U9" s="52">
        <f>VLOOKUP(D9,Bodování!$A$2:$B$67,2)</f>
        <v>42</v>
      </c>
      <c r="V9" s="52">
        <f>VLOOKUP(E9,Bodování!$A$2:$B$67,2)</f>
        <v>42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40</v>
      </c>
      <c r="Z9" s="52">
        <f>VLOOKUP(I9,Bodování!$A$2:$B$67,2)</f>
        <v>0</v>
      </c>
      <c r="AA9" s="52">
        <f>VLOOKUP(J9,Bodování!$A$2:$B$67,2)</f>
        <v>45</v>
      </c>
      <c r="AB9" s="52">
        <f>VLOOKUP(K9,Bodování!$A$2:$B$67,2)</f>
        <v>40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7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66</v>
      </c>
      <c r="C10" s="37"/>
      <c r="D10" s="37">
        <v>8</v>
      </c>
      <c r="E10" s="37">
        <v>5</v>
      </c>
      <c r="F10" s="37">
        <v>3</v>
      </c>
      <c r="G10" s="81">
        <v>0</v>
      </c>
      <c r="H10" s="37">
        <v>7</v>
      </c>
      <c r="I10" s="37"/>
      <c r="J10" s="37">
        <v>5</v>
      </c>
      <c r="K10" s="37">
        <v>7</v>
      </c>
      <c r="L10" s="37"/>
      <c r="M10" s="37"/>
      <c r="N10" s="37"/>
      <c r="O10" s="37"/>
      <c r="P10" s="37"/>
      <c r="Q10" s="37"/>
      <c r="R10" s="68">
        <f t="shared" si="3"/>
        <v>230</v>
      </c>
      <c r="S10" s="67">
        <f>IF(COUNTBLANK(C10:Q10)&gt;(15-$C$2),R10,R10-VLOOKUP(AJ10,Bodování!$A$2:$B$67,2))</f>
        <v>230</v>
      </c>
      <c r="T10" s="52">
        <f>VLOOKUP(C10,Bodování!$A$2:$B$67,2)</f>
        <v>0</v>
      </c>
      <c r="U10" s="52">
        <f>VLOOKUP(D10,Bodování!$A$2:$B$67,2)</f>
        <v>36</v>
      </c>
      <c r="V10" s="52">
        <f>VLOOKUP(E10,Bodování!$A$2:$B$67,2)</f>
        <v>39</v>
      </c>
      <c r="W10" s="52">
        <f>VLOOKUP(F10,Bodování!$A$2:$B$67,2)</f>
        <v>42</v>
      </c>
      <c r="X10" s="52">
        <f>VLOOKUP(G10,Bodování!$A$2:$B$67,2)</f>
        <v>0</v>
      </c>
      <c r="Y10" s="52">
        <f>VLOOKUP(H10,Bodování!$A$2:$B$67,2)</f>
        <v>37</v>
      </c>
      <c r="Z10" s="52">
        <f>VLOOKUP(I10,Bodování!$A$2:$B$67,2)</f>
        <v>0</v>
      </c>
      <c r="AA10" s="52">
        <f>VLOOKUP(J10,Bodování!$A$2:$B$67,2)</f>
        <v>39</v>
      </c>
      <c r="AB10" s="52">
        <f>VLOOKUP(K10,Bodování!$A$2:$B$67,2)</f>
        <v>37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8</v>
      </c>
      <c r="AK10" s="28">
        <f t="shared" si="6"/>
        <v>7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58</v>
      </c>
      <c r="C11" s="37">
        <v>5</v>
      </c>
      <c r="D11" s="37">
        <v>1</v>
      </c>
      <c r="E11" s="37"/>
      <c r="F11" s="37">
        <v>2</v>
      </c>
      <c r="G11" s="81">
        <v>0</v>
      </c>
      <c r="H11" s="37">
        <v>3</v>
      </c>
      <c r="I11" s="37">
        <v>4</v>
      </c>
      <c r="J11" s="37"/>
      <c r="K11" s="37"/>
      <c r="L11" s="37"/>
      <c r="M11" s="37"/>
      <c r="N11" s="37"/>
      <c r="O11" s="37"/>
      <c r="P11" s="37"/>
      <c r="Q11" s="37"/>
      <c r="R11" s="68">
        <f t="shared" si="3"/>
        <v>216</v>
      </c>
      <c r="S11" s="67">
        <f>IF(COUNTBLANK(C11:Q11)&gt;(15-$C$2),R11,R11-VLOOKUP(AJ11,Bodování!$A$2:$B$67,2))</f>
        <v>216</v>
      </c>
      <c r="T11" s="52">
        <f>VLOOKUP(C11,Bodování!$A$2:$B$67,2)</f>
        <v>39</v>
      </c>
      <c r="U11" s="52">
        <f>VLOOKUP(D11,Bodování!$A$2:$B$67,2)</f>
        <v>50</v>
      </c>
      <c r="V11" s="52">
        <f>VLOOKUP(E11,Bodování!$A$2:$B$67,2)</f>
        <v>0</v>
      </c>
      <c r="W11" s="52">
        <f>VLOOKUP(F11,Bodování!$A$2:$B$67,2)</f>
        <v>45</v>
      </c>
      <c r="X11" s="52">
        <f>VLOOKUP(G11,Bodování!$A$2:$B$67,2)</f>
        <v>0</v>
      </c>
      <c r="Y11" s="52">
        <f>VLOOKUP(H11,Bodování!$A$2:$B$67,2)</f>
        <v>42</v>
      </c>
      <c r="Z11" s="52">
        <f>VLOOKUP(I11,Bodování!$A$2:$B$67,2)</f>
        <v>40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5</v>
      </c>
      <c r="AK11" s="28">
        <f t="shared" si="6"/>
        <v>6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33</v>
      </c>
      <c r="C12" s="37">
        <v>2</v>
      </c>
      <c r="D12" s="37">
        <v>2</v>
      </c>
      <c r="E12" s="37">
        <v>4</v>
      </c>
      <c r="F12" s="37"/>
      <c r="G12" s="81">
        <v>0</v>
      </c>
      <c r="H12" s="37">
        <v>6</v>
      </c>
      <c r="I12" s="37"/>
      <c r="J12" s="37"/>
      <c r="K12" s="37">
        <v>6</v>
      </c>
      <c r="L12" s="37"/>
      <c r="M12" s="37"/>
      <c r="N12" s="37"/>
      <c r="O12" s="37"/>
      <c r="P12" s="37"/>
      <c r="Q12" s="37"/>
      <c r="R12" s="68">
        <f t="shared" si="3"/>
        <v>206</v>
      </c>
      <c r="S12" s="67">
        <f>IF(COUNTBLANK(C12:Q12)&gt;(15-$C$2),R12,R12-VLOOKUP(AJ12,Bodování!$A$2:$B$67,2))</f>
        <v>206</v>
      </c>
      <c r="T12" s="52">
        <f>VLOOKUP(C12,Bodování!$A$2:$B$67,2)</f>
        <v>45</v>
      </c>
      <c r="U12" s="52">
        <f>VLOOKUP(D12,Bodování!$A$2:$B$67,2)</f>
        <v>45</v>
      </c>
      <c r="V12" s="52">
        <f>VLOOKUP(E12,Bodování!$A$2:$B$67,2)</f>
        <v>40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38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38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6</v>
      </c>
      <c r="AK12" s="28">
        <f t="shared" si="6"/>
        <v>6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71</v>
      </c>
      <c r="C13" s="37"/>
      <c r="D13" s="37"/>
      <c r="E13" s="37"/>
      <c r="F13" s="37">
        <v>5</v>
      </c>
      <c r="G13" s="81">
        <v>0</v>
      </c>
      <c r="H13" s="37">
        <v>9</v>
      </c>
      <c r="I13" s="37">
        <v>7</v>
      </c>
      <c r="J13" s="37">
        <v>7</v>
      </c>
      <c r="K13" s="37"/>
      <c r="L13" s="37"/>
      <c r="M13" s="37"/>
      <c r="N13" s="37"/>
      <c r="O13" s="37"/>
      <c r="P13" s="37"/>
      <c r="Q13" s="37"/>
      <c r="R13" s="68">
        <f t="shared" si="3"/>
        <v>148</v>
      </c>
      <c r="S13" s="67">
        <f>IF(COUNTBLANK(C13:Q13)&gt;(15-$C$2),R13,R13-VLOOKUP(AJ13,Bodování!$A$2:$B$67,2))</f>
        <v>148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39</v>
      </c>
      <c r="X13" s="52">
        <f>VLOOKUP(G13,Bodování!$A$2:$B$67,2)</f>
        <v>0</v>
      </c>
      <c r="Y13" s="52">
        <f>VLOOKUP(H13,Bodování!$A$2:$B$67,2)</f>
        <v>35</v>
      </c>
      <c r="Z13" s="52">
        <f>VLOOKUP(I13,Bodování!$A$2:$B$67,2)</f>
        <v>37</v>
      </c>
      <c r="AA13" s="52">
        <f>VLOOKUP(J13,Bodování!$A$2:$B$67,2)</f>
        <v>37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9</v>
      </c>
      <c r="AK13" s="28">
        <f t="shared" si="6"/>
        <v>5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65</v>
      </c>
      <c r="C14" s="37">
        <v>7</v>
      </c>
      <c r="D14" s="37"/>
      <c r="E14" s="37">
        <v>8</v>
      </c>
      <c r="F14" s="37">
        <v>6</v>
      </c>
      <c r="G14" s="81">
        <v>0</v>
      </c>
      <c r="H14" s="37">
        <v>12</v>
      </c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143</v>
      </c>
      <c r="S14" s="67">
        <f>IF(COUNTBLANK(C14:Q14)&gt;(15-$C$2),R14,R14-VLOOKUP(AJ14,Bodování!$A$2:$B$67,2))</f>
        <v>143</v>
      </c>
      <c r="T14" s="52">
        <f>VLOOKUP(C14,Bodování!$A$2:$B$67,2)</f>
        <v>37</v>
      </c>
      <c r="U14" s="52">
        <f>VLOOKUP(D14,Bodování!$A$2:$B$67,2)</f>
        <v>0</v>
      </c>
      <c r="V14" s="52">
        <f>VLOOKUP(E14,Bodování!$A$2:$B$67,2)</f>
        <v>36</v>
      </c>
      <c r="W14" s="52">
        <f>VLOOKUP(F14,Bodování!$A$2:$B$67,2)</f>
        <v>38</v>
      </c>
      <c r="X14" s="52">
        <f>VLOOKUP(G14,Bodování!$A$2:$B$67,2)</f>
        <v>0</v>
      </c>
      <c r="Y14" s="52">
        <f>VLOOKUP(H14,Bodování!$A$2:$B$67,2)</f>
        <v>32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12</v>
      </c>
      <c r="AK14" s="28">
        <f t="shared" si="6"/>
        <v>5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70</v>
      </c>
      <c r="C15" s="37"/>
      <c r="D15" s="37"/>
      <c r="E15" s="37"/>
      <c r="F15" s="37">
        <v>4</v>
      </c>
      <c r="G15" s="81">
        <v>0</v>
      </c>
      <c r="H15" s="37">
        <v>2</v>
      </c>
      <c r="I15" s="37">
        <v>2</v>
      </c>
      <c r="J15" s="37"/>
      <c r="K15" s="37"/>
      <c r="L15" s="37"/>
      <c r="M15" s="37"/>
      <c r="N15" s="37"/>
      <c r="O15" s="37"/>
      <c r="P15" s="37"/>
      <c r="Q15" s="37"/>
      <c r="R15" s="68">
        <f t="shared" si="3"/>
        <v>130</v>
      </c>
      <c r="S15" s="67">
        <f>IF(COUNTBLANK(C15:Q15)&gt;(15-$C$2),R15,R15-VLOOKUP(AJ15,Bodování!$A$2:$B$67,2))</f>
        <v>130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40</v>
      </c>
      <c r="X15" s="52">
        <f>VLOOKUP(G15,Bodování!$A$2:$B$67,2)</f>
        <v>0</v>
      </c>
      <c r="Y15" s="52">
        <f>VLOOKUP(H15,Bodování!$A$2:$B$67,2)</f>
        <v>45</v>
      </c>
      <c r="Z15" s="52">
        <f>VLOOKUP(I15,Bodování!$A$2:$B$67,2)</f>
        <v>45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4</v>
      </c>
      <c r="AK15" s="28">
        <f t="shared" si="6"/>
        <v>4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72</v>
      </c>
      <c r="C16" s="61"/>
      <c r="D16" s="61"/>
      <c r="E16" s="61"/>
      <c r="F16" s="61">
        <v>7</v>
      </c>
      <c r="G16" s="81">
        <v>0</v>
      </c>
      <c r="H16" s="61"/>
      <c r="I16" s="61">
        <v>6</v>
      </c>
      <c r="J16" s="61">
        <v>6</v>
      </c>
      <c r="K16" s="61"/>
      <c r="L16" s="61"/>
      <c r="M16" s="61"/>
      <c r="N16" s="61"/>
      <c r="O16" s="61"/>
      <c r="P16" s="61"/>
      <c r="Q16" s="61"/>
      <c r="R16" s="68">
        <f t="shared" si="3"/>
        <v>113</v>
      </c>
      <c r="S16" s="67">
        <f>IF(COUNTBLANK(C16:Q16)&gt;(15-$C$2),R16,R16-VLOOKUP(AJ16,Bodování!$A$2:$B$67,2))</f>
        <v>113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37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38</v>
      </c>
      <c r="AA16" s="52">
        <f>VLOOKUP(J16,Bodování!$A$2:$B$67,2)</f>
        <v>38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7</v>
      </c>
      <c r="AK16" s="28">
        <f t="shared" si="6"/>
        <v>4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88</v>
      </c>
      <c r="C17" s="37"/>
      <c r="D17" s="37"/>
      <c r="E17" s="37"/>
      <c r="F17" s="37"/>
      <c r="G17" s="37">
        <v>0</v>
      </c>
      <c r="H17" s="37"/>
      <c r="I17" s="37">
        <v>8</v>
      </c>
      <c r="J17" s="37">
        <v>8</v>
      </c>
      <c r="K17" s="37"/>
      <c r="L17" s="37"/>
      <c r="M17" s="37"/>
      <c r="N17" s="37"/>
      <c r="O17" s="37"/>
      <c r="P17" s="37"/>
      <c r="Q17" s="37"/>
      <c r="R17" s="68">
        <f t="shared" si="3"/>
        <v>72</v>
      </c>
      <c r="S17" s="67">
        <f>IF(COUNTBLANK(C17:Q17)&gt;(15-$C$2),R17,R17-VLOOKUP(AJ17,Bodování!$A$2:$B$67,2))</f>
        <v>72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36</v>
      </c>
      <c r="AA17" s="52">
        <f>VLOOKUP(J17,Bodování!$A$2:$B$67,2)</f>
        <v>36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8</v>
      </c>
      <c r="AK17" s="28">
        <f t="shared" si="6"/>
        <v>3</v>
      </c>
      <c r="AM17" s="42"/>
      <c r="AN17" s="42"/>
      <c r="AO17" s="42"/>
      <c r="AP17" s="42"/>
    </row>
    <row r="18" spans="1:42" ht="12.75" customHeight="1">
      <c r="A18" s="39">
        <f t="shared" si="7"/>
        <v>13</v>
      </c>
      <c r="B18" s="23" t="s">
        <v>67</v>
      </c>
      <c r="C18" s="37"/>
      <c r="D18" s="37"/>
      <c r="E18" s="37">
        <v>7</v>
      </c>
      <c r="F18" s="37"/>
      <c r="G18" s="81">
        <v>0</v>
      </c>
      <c r="H18" s="37">
        <v>11</v>
      </c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70</v>
      </c>
      <c r="S18" s="67">
        <f>IF(COUNTBLANK(C18:Q18)&gt;(15-$C$2),R18,R18-VLOOKUP(AJ18,Bodování!$A$2:$B$67,2))</f>
        <v>70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37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33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11</v>
      </c>
      <c r="AK18" s="28">
        <f t="shared" si="6"/>
        <v>3</v>
      </c>
      <c r="AM18" s="42"/>
      <c r="AN18" s="42"/>
      <c r="AO18" s="42"/>
      <c r="AP18" s="42"/>
    </row>
    <row r="19" spans="1:37" ht="12.75" customHeight="1">
      <c r="A19" s="39">
        <f t="shared" si="7"/>
        <v>14</v>
      </c>
      <c r="B19" s="23" t="s">
        <v>32</v>
      </c>
      <c r="C19" s="61"/>
      <c r="D19" s="61"/>
      <c r="E19" s="61"/>
      <c r="F19" s="61"/>
      <c r="G19" s="81"/>
      <c r="H19" s="61"/>
      <c r="I19" s="61"/>
      <c r="J19" s="61">
        <v>4</v>
      </c>
      <c r="K19" s="61"/>
      <c r="L19" s="61"/>
      <c r="M19" s="61"/>
      <c r="N19" s="61"/>
      <c r="O19" s="61"/>
      <c r="P19" s="61"/>
      <c r="Q19" s="61"/>
      <c r="R19" s="68">
        <f t="shared" si="3"/>
        <v>40</v>
      </c>
      <c r="S19" s="67">
        <f>IF(COUNTBLANK(C19:Q19)&gt;(15-$C$2),R19,R19-VLOOKUP(AJ19,Bodování!$A$2:$B$67,2))</f>
        <v>40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40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4</v>
      </c>
      <c r="AJ19" s="28">
        <f t="shared" si="5"/>
        <v>4</v>
      </c>
      <c r="AK19" s="28">
        <f t="shared" si="6"/>
        <v>1</v>
      </c>
    </row>
    <row r="20" spans="1:37" ht="12.75" customHeight="1">
      <c r="A20" s="39">
        <f t="shared" si="7"/>
        <v>15</v>
      </c>
      <c r="B20" s="23" t="s">
        <v>92</v>
      </c>
      <c r="C20" s="37"/>
      <c r="D20" s="37"/>
      <c r="E20" s="37"/>
      <c r="F20" s="37"/>
      <c r="G20" s="81"/>
      <c r="H20" s="37"/>
      <c r="I20" s="37"/>
      <c r="J20" s="37"/>
      <c r="K20" s="37">
        <v>5</v>
      </c>
      <c r="L20" s="37"/>
      <c r="M20" s="37"/>
      <c r="N20" s="37"/>
      <c r="O20" s="37"/>
      <c r="P20" s="37"/>
      <c r="Q20" s="37"/>
      <c r="R20" s="68">
        <f t="shared" si="3"/>
        <v>39</v>
      </c>
      <c r="S20" s="68">
        <f>IF(COUNTBLANK(C20:Q20)&gt;(12-$C$2),R20,R20-VLOOKUP(AJ20,Bodování!$A$2:$B$67,2))</f>
        <v>39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39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5</v>
      </c>
      <c r="AJ20" s="28">
        <f t="shared" si="5"/>
        <v>5</v>
      </c>
      <c r="AK20" s="28">
        <f t="shared" si="6"/>
        <v>1</v>
      </c>
    </row>
    <row r="21" spans="1:37" ht="12.75" customHeight="1">
      <c r="A21" s="39">
        <f t="shared" si="7"/>
        <v>16</v>
      </c>
      <c r="B21" s="23" t="s">
        <v>32</v>
      </c>
      <c r="C21" s="61"/>
      <c r="D21" s="61">
        <v>7</v>
      </c>
      <c r="E21" s="61"/>
      <c r="F21" s="61"/>
      <c r="G21" s="81"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78">
        <f t="shared" si="3"/>
        <v>37</v>
      </c>
      <c r="S21" s="67">
        <f>IF(COUNTBLANK(C21:Q21)&gt;(15-$C$2),R21,R21-VLOOKUP(AJ21,Bodování!$A$2:$B$67,2))</f>
        <v>37</v>
      </c>
      <c r="T21" s="52">
        <f>VLOOKUP(C21,Bodování!$A$2:$B$67,2)</f>
        <v>0</v>
      </c>
      <c r="U21" s="52">
        <f>VLOOKUP(D21,Bodování!$A$2:$B$67,2)</f>
        <v>37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7</v>
      </c>
      <c r="AK21" s="28">
        <f t="shared" si="6"/>
        <v>2</v>
      </c>
    </row>
    <row r="22" spans="1:37" ht="12.75" customHeight="1">
      <c r="A22" s="39">
        <f t="shared" si="7"/>
        <v>17</v>
      </c>
      <c r="B22" s="23" t="s">
        <v>80</v>
      </c>
      <c r="C22" s="37"/>
      <c r="D22" s="37"/>
      <c r="E22" s="37"/>
      <c r="F22" s="37"/>
      <c r="G22" s="37">
        <v>0</v>
      </c>
      <c r="H22" s="37">
        <v>10</v>
      </c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34</v>
      </c>
      <c r="S22" s="67">
        <f>IF(COUNTBLANK(C22:Q22)&gt;(15-$C$2),R22,R22-VLOOKUP(AJ22,Bodování!$A$2:$B$67,2))</f>
        <v>34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34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10</v>
      </c>
      <c r="AK22" s="28">
        <f t="shared" si="6"/>
        <v>2</v>
      </c>
    </row>
    <row r="23" spans="1:37" ht="12.75" customHeight="1">
      <c r="A23" s="39">
        <f t="shared" si="7"/>
        <v>18</v>
      </c>
      <c r="B23" s="23" t="s">
        <v>81</v>
      </c>
      <c r="C23" s="37"/>
      <c r="D23" s="37"/>
      <c r="E23" s="37"/>
      <c r="F23" s="37"/>
      <c r="G23" s="37">
        <v>0</v>
      </c>
      <c r="H23" s="37">
        <v>13</v>
      </c>
      <c r="I23" s="37"/>
      <c r="J23" s="37"/>
      <c r="K23" s="37"/>
      <c r="L23" s="37"/>
      <c r="M23" s="37"/>
      <c r="N23" s="37"/>
      <c r="O23" s="37"/>
      <c r="P23" s="37"/>
      <c r="Q23" s="72"/>
      <c r="R23" s="68">
        <f t="shared" si="3"/>
        <v>31</v>
      </c>
      <c r="S23" s="67">
        <f>IF(COUNTBLANK(C23:Q23)&gt;(15-$C$2),R23,R23-VLOOKUP(AJ23,Bodování!$A$2:$B$67,2))</f>
        <v>31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31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13</v>
      </c>
      <c r="AK23" s="28">
        <f t="shared" si="6"/>
        <v>2</v>
      </c>
    </row>
    <row r="24" spans="1:37" ht="12.75" customHeight="1">
      <c r="A24" s="39">
        <f t="shared" si="7"/>
      </c>
      <c r="B24" s="23"/>
      <c r="C24" s="37"/>
      <c r="D24" s="37"/>
      <c r="E24" s="37"/>
      <c r="F24" s="37"/>
      <c r="G24" s="81"/>
      <c r="H24" s="37"/>
      <c r="I24" s="37"/>
      <c r="J24" s="37"/>
      <c r="K24" s="37"/>
      <c r="L24" s="37"/>
      <c r="M24" s="37"/>
      <c r="N24" s="37"/>
      <c r="O24" s="37"/>
      <c r="P24" s="37"/>
      <c r="Q24" s="72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81"/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81"/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9">
        <f>IF(COUNTBLANK(C26:Q26)&gt;(15-$C$2),R26,R26-VLOOKUP(AJ26,Bodování!$A$2:$B$67,2))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36"/>
      <c r="D27" s="36"/>
      <c r="E27" s="36"/>
      <c r="F27" s="36"/>
      <c r="G27" s="8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73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82">
        <v>0</v>
      </c>
      <c r="H28" s="36"/>
      <c r="I28" s="36"/>
      <c r="J28" s="36">
        <v>0</v>
      </c>
      <c r="K28" s="36"/>
      <c r="L28" s="36"/>
      <c r="M28" s="36"/>
      <c r="N28" s="36"/>
      <c r="O28" s="36"/>
      <c r="P28" s="36"/>
      <c r="Q28" s="36"/>
      <c r="R28" s="74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2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3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68" stopIfTrue="1">
      <formula>(RANK($S6,$S$6:$S$69)&lt;=3)</formula>
    </cfRule>
  </conditionalFormatting>
  <conditionalFormatting sqref="T27:AK69">
    <cfRule type="expression" priority="12" dxfId="69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70" stopIfTrue="1">
      <formula>MODE(AN6:AN69)&gt;=0</formula>
    </cfRule>
  </conditionalFormatting>
  <conditionalFormatting sqref="A27:I69 J28:J69 K27:Q69">
    <cfRule type="expression" priority="7" dxfId="71" stopIfTrue="1">
      <formula>AND((RANK($S27,$S$6:$S$69)&lt;=3),(RANK($S27,$S$6:$S$69)&gt;=1))</formula>
    </cfRule>
    <cfRule type="expression" priority="8" dxfId="69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72" stopIfTrue="1">
      <formula>AND((RANK($S30,$S$6:$S$69)&lt;=3),(RANK($S30,$S$6:$S$69)&gt;=1))</formula>
    </cfRule>
    <cfRule type="expression" priority="5" dxfId="73" stopIfTrue="1">
      <formula>($B28)&lt;&gt;""</formula>
    </cfRule>
    <cfRule type="expression" priority="6" dxfId="74" stopIfTrue="1">
      <formula>($B28)=""</formula>
    </cfRule>
  </conditionalFormatting>
  <conditionalFormatting sqref="J27">
    <cfRule type="expression" priority="1" dxfId="71">
      <formula>AND((RANK($S27,$S$6:$S$69)&lt;=3),(RANK($S27,$S$6:$S$69)&gt;=1))</formula>
    </cfRule>
    <cfRule type="expression" priority="2" dxfId="69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7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tabColor theme="4"/>
  </sheetPr>
  <dimension ref="A1:AP70"/>
  <sheetViews>
    <sheetView showZeros="0" view="pageBreakPreview" zoomScale="130" zoomScaleSheetLayoutView="130" zoomScalePageLayoutView="0" workbookViewId="0" topLeftCell="A1">
      <pane xSplit="2" ySplit="5" topLeftCell="C6" activePane="bottomRight" state="frozen"/>
      <selection pane="topLeft" activeCell="R4" sqref="R4"/>
      <selection pane="topRight" activeCell="R4" sqref="R4"/>
      <selection pane="bottomLeft" activeCell="R4" sqref="R4"/>
      <selection pane="bottomRight" activeCell="K17" sqref="K17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1" width="7.75390625" style="2" customWidth="1"/>
    <col min="12" max="17" width="7.75390625" style="2" hidden="1" customWidth="1"/>
    <col min="18" max="19" width="9.125" style="2" customWidth="1"/>
    <col min="20" max="28" width="4.75390625" style="1" customWidth="1" outlineLevel="1"/>
    <col min="29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97" t="s">
        <v>57</v>
      </c>
      <c r="B1" s="97"/>
      <c r="C1" s="97"/>
      <c r="D1" s="97"/>
      <c r="E1" s="97"/>
      <c r="F1" s="97"/>
    </row>
    <row r="2" spans="1:22" ht="24.75" customHeight="1" thickBot="1">
      <c r="A2" s="98" t="s">
        <v>14</v>
      </c>
      <c r="B2" s="98"/>
      <c r="C2" s="58">
        <v>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99"/>
      <c r="U2" s="99"/>
      <c r="V2" s="99"/>
    </row>
    <row r="3" spans="1:42" ht="24.75" customHeight="1">
      <c r="A3" s="100" t="s">
        <v>2</v>
      </c>
      <c r="B3" s="102" t="s">
        <v>0</v>
      </c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 t="s">
        <v>8</v>
      </c>
      <c r="S3" s="107"/>
      <c r="T3" s="108" t="s">
        <v>9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93" t="s">
        <v>12</v>
      </c>
      <c r="AJ3" s="94"/>
      <c r="AK3" s="95" t="s">
        <v>5</v>
      </c>
      <c r="AM3" s="42"/>
      <c r="AN3" s="42"/>
      <c r="AO3" s="42"/>
      <c r="AP3" s="42"/>
    </row>
    <row r="4" spans="1:42" ht="12.75" customHeight="1">
      <c r="A4" s="101"/>
      <c r="B4" s="103"/>
      <c r="C4" s="59">
        <v>42498</v>
      </c>
      <c r="D4" s="59">
        <v>42519</v>
      </c>
      <c r="E4" s="59">
        <v>42533</v>
      </c>
      <c r="F4" s="59">
        <v>42554</v>
      </c>
      <c r="G4" s="59">
        <v>42575</v>
      </c>
      <c r="H4" s="59">
        <v>42596</v>
      </c>
      <c r="I4" s="59">
        <v>42617</v>
      </c>
      <c r="J4" s="59">
        <v>42638</v>
      </c>
      <c r="K4" s="59">
        <v>42652</v>
      </c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42498</v>
      </c>
      <c r="U4" s="21">
        <f t="shared" si="0"/>
        <v>42519</v>
      </c>
      <c r="V4" s="21">
        <f t="shared" si="0"/>
        <v>42533</v>
      </c>
      <c r="W4" s="21">
        <f t="shared" si="0"/>
        <v>42554</v>
      </c>
      <c r="X4" s="21">
        <f t="shared" si="0"/>
        <v>42575</v>
      </c>
      <c r="Y4" s="21">
        <f t="shared" si="0"/>
        <v>42596</v>
      </c>
      <c r="Z4" s="21">
        <f t="shared" si="0"/>
        <v>42617</v>
      </c>
      <c r="AA4" s="21">
        <f t="shared" si="0"/>
        <v>42638</v>
      </c>
      <c r="AB4" s="21">
        <f t="shared" si="0"/>
        <v>42652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9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42498</v>
      </c>
      <c r="U5" s="32">
        <f t="shared" si="2"/>
        <v>42519</v>
      </c>
      <c r="V5" s="32">
        <f t="shared" si="2"/>
        <v>42533</v>
      </c>
      <c r="W5" s="32">
        <f t="shared" si="2"/>
        <v>42554</v>
      </c>
      <c r="X5" s="32">
        <f t="shared" si="2"/>
        <v>42575</v>
      </c>
      <c r="Y5" s="32">
        <f t="shared" si="2"/>
        <v>42596</v>
      </c>
      <c r="Z5" s="32">
        <f t="shared" si="2"/>
        <v>42617</v>
      </c>
      <c r="AA5" s="32">
        <f t="shared" si="2"/>
        <v>42638</v>
      </c>
      <c r="AB5" s="32">
        <f t="shared" si="2"/>
        <v>42652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38</v>
      </c>
      <c r="C6" s="64"/>
      <c r="D6" s="64">
        <v>4</v>
      </c>
      <c r="E6" s="64">
        <v>5</v>
      </c>
      <c r="F6" s="64">
        <v>3</v>
      </c>
      <c r="G6" s="80">
        <v>0</v>
      </c>
      <c r="H6" s="64">
        <v>6</v>
      </c>
      <c r="I6" s="64">
        <v>7</v>
      </c>
      <c r="J6" s="64">
        <v>2</v>
      </c>
      <c r="K6" s="64">
        <v>2</v>
      </c>
      <c r="L6" s="64"/>
      <c r="M6" s="64"/>
      <c r="N6" s="64"/>
      <c r="O6" s="64"/>
      <c r="P6" s="64"/>
      <c r="Q6" s="64"/>
      <c r="R6" s="70">
        <f aca="true" t="shared" si="3" ref="R6:R37">SUM(T6:AH6)</f>
        <v>286</v>
      </c>
      <c r="S6" s="69">
        <f>IF(COUNTBLANK(C6:Q6)&gt;(15-$C$2),R6,R6-VLOOKUP(AJ6,Bodování!$A$2:$B$67,2))</f>
        <v>286</v>
      </c>
      <c r="T6" s="65">
        <f>VLOOKUP(C6,Bodování!$A$2:$B$67,2)</f>
        <v>0</v>
      </c>
      <c r="U6" s="65">
        <f>VLOOKUP(D6,Bodování!$A$2:$B$67,2)</f>
        <v>40</v>
      </c>
      <c r="V6" s="65">
        <f>VLOOKUP(E6,Bodování!$A$2:$B$67,2)</f>
        <v>39</v>
      </c>
      <c r="W6" s="65">
        <f>VLOOKUP(F6,Bodování!$A$2:$B$67,2)</f>
        <v>42</v>
      </c>
      <c r="X6" s="65">
        <f>VLOOKUP(G6,Bodování!$A$2:$B$67,2)</f>
        <v>0</v>
      </c>
      <c r="Y6" s="65">
        <f>VLOOKUP(H6,Bodování!$A$2:$B$67,2)</f>
        <v>38</v>
      </c>
      <c r="Z6" s="65">
        <f>VLOOKUP(I6,Bodování!$A$2:$B$67,2)</f>
        <v>37</v>
      </c>
      <c r="AA6" s="65">
        <f>VLOOKUP(J6,Bodování!$A$2:$B$67,2)</f>
        <v>45</v>
      </c>
      <c r="AB6" s="65">
        <f>VLOOKUP(K6,Bodování!$A$2:$B$67,2)</f>
        <v>45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7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41</v>
      </c>
      <c r="C7" s="37">
        <v>3</v>
      </c>
      <c r="D7" s="37">
        <v>8</v>
      </c>
      <c r="E7" s="37">
        <v>8</v>
      </c>
      <c r="F7" s="37">
        <v>8</v>
      </c>
      <c r="G7" s="81">
        <v>0</v>
      </c>
      <c r="H7" s="37">
        <v>11</v>
      </c>
      <c r="I7" s="37">
        <v>9</v>
      </c>
      <c r="J7" s="37">
        <v>3</v>
      </c>
      <c r="K7" s="37">
        <v>3</v>
      </c>
      <c r="L7" s="37"/>
      <c r="M7" s="37"/>
      <c r="N7" s="37"/>
      <c r="O7" s="37"/>
      <c r="P7" s="37"/>
      <c r="Q7" s="37"/>
      <c r="R7" s="68">
        <f t="shared" si="3"/>
        <v>302</v>
      </c>
      <c r="S7" s="67">
        <f>IF(COUNTBLANK(C7:Q7)&gt;(15-$C$2),R7,R7-VLOOKUP(AJ7,Bodování!$A$2:$B$67,2))</f>
        <v>269</v>
      </c>
      <c r="T7" s="52">
        <f>VLOOKUP(C7,Bodování!$A$2:$B$67,2)</f>
        <v>42</v>
      </c>
      <c r="U7" s="52">
        <f>VLOOKUP(D7,Bodování!$A$2:$B$67,2)</f>
        <v>36</v>
      </c>
      <c r="V7" s="52">
        <f>VLOOKUP(E7,Bodování!$A$2:$B$67,2)</f>
        <v>36</v>
      </c>
      <c r="W7" s="52">
        <f>VLOOKUP(F7,Bodování!$A$2:$B$67,2)</f>
        <v>36</v>
      </c>
      <c r="X7" s="52">
        <f>VLOOKUP(G7,Bodování!$A$2:$B$67,2)</f>
        <v>0</v>
      </c>
      <c r="Y7" s="52">
        <f>VLOOKUP(H7,Bodování!$A$2:$B$67,2)</f>
        <v>33</v>
      </c>
      <c r="Z7" s="52">
        <f>VLOOKUP(I7,Bodování!$A$2:$B$67,2)</f>
        <v>35</v>
      </c>
      <c r="AA7" s="52">
        <f>VLOOKUP(J7,Bodování!$A$2:$B$67,2)</f>
        <v>42</v>
      </c>
      <c r="AB7" s="52">
        <f>VLOOKUP(K7,Bodování!$A$2:$B$67,2)</f>
        <v>42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11</v>
      </c>
      <c r="AK7" s="28">
        <f t="shared" si="6"/>
        <v>9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37</v>
      </c>
      <c r="C8" s="37"/>
      <c r="D8" s="37">
        <v>5</v>
      </c>
      <c r="E8" s="37">
        <v>3</v>
      </c>
      <c r="F8" s="37">
        <v>4</v>
      </c>
      <c r="G8" s="81">
        <v>0</v>
      </c>
      <c r="H8" s="37">
        <v>4</v>
      </c>
      <c r="I8" s="37">
        <v>0</v>
      </c>
      <c r="J8" s="37">
        <v>1</v>
      </c>
      <c r="K8" s="37">
        <v>1</v>
      </c>
      <c r="L8" s="37"/>
      <c r="M8" s="37"/>
      <c r="N8" s="37"/>
      <c r="O8" s="37"/>
      <c r="P8" s="37"/>
      <c r="Q8" s="37"/>
      <c r="R8" s="68">
        <f t="shared" si="3"/>
        <v>261</v>
      </c>
      <c r="S8" s="67">
        <f>IF(COUNTBLANK(C8:Q8)&gt;(15-$C$2),R8,R8-VLOOKUP(AJ8,Bodování!$A$2:$B$67,2))</f>
        <v>261</v>
      </c>
      <c r="T8" s="52">
        <f>VLOOKUP(C8,Bodování!$A$2:$B$67,2)</f>
        <v>0</v>
      </c>
      <c r="U8" s="52">
        <f>VLOOKUP(D8,Bodování!$A$2:$B$67,2)</f>
        <v>39</v>
      </c>
      <c r="V8" s="52">
        <f>VLOOKUP(E8,Bodování!$A$2:$B$67,2)</f>
        <v>42</v>
      </c>
      <c r="W8" s="52">
        <f>VLOOKUP(F8,Bodování!$A$2:$B$67,2)</f>
        <v>40</v>
      </c>
      <c r="X8" s="52">
        <f>VLOOKUP(G8,Bodování!$A$2:$B$67,2)</f>
        <v>0</v>
      </c>
      <c r="Y8" s="52">
        <f>VLOOKUP(H8,Bodování!$A$2:$B$67,2)</f>
        <v>40</v>
      </c>
      <c r="Z8" s="52">
        <f>VLOOKUP(I8,Bodování!$A$2:$B$67,2)</f>
        <v>0</v>
      </c>
      <c r="AA8" s="52">
        <f>VLOOKUP(J8,Bodování!$A$2:$B$67,2)</f>
        <v>50</v>
      </c>
      <c r="AB8" s="52">
        <f>VLOOKUP(K8,Bodování!$A$2:$B$67,2)</f>
        <v>50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5</v>
      </c>
      <c r="AK8" s="28">
        <f t="shared" si="6"/>
        <v>8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39</v>
      </c>
      <c r="C9" s="37">
        <v>2</v>
      </c>
      <c r="D9" s="37">
        <v>12</v>
      </c>
      <c r="E9" s="37">
        <v>9</v>
      </c>
      <c r="F9" s="37">
        <v>10</v>
      </c>
      <c r="G9" s="81">
        <v>0</v>
      </c>
      <c r="H9" s="37">
        <v>13</v>
      </c>
      <c r="I9" s="37">
        <v>10</v>
      </c>
      <c r="J9" s="37">
        <v>5</v>
      </c>
      <c r="K9" s="37"/>
      <c r="L9" s="37"/>
      <c r="M9" s="37"/>
      <c r="N9" s="37"/>
      <c r="O9" s="37"/>
      <c r="P9" s="37"/>
      <c r="Q9" s="37"/>
      <c r="R9" s="68">
        <f t="shared" si="3"/>
        <v>250</v>
      </c>
      <c r="S9" s="67">
        <f>IF(COUNTBLANK(C9:Q9)&gt;(15-$C$2),R9,R9-VLOOKUP(AJ9,Bodování!$A$2:$B$67,2))</f>
        <v>250</v>
      </c>
      <c r="T9" s="52">
        <f>VLOOKUP(C9,Bodování!$A$2:$B$67,2)</f>
        <v>45</v>
      </c>
      <c r="U9" s="52">
        <f>VLOOKUP(D9,Bodování!$A$2:$B$67,2)</f>
        <v>32</v>
      </c>
      <c r="V9" s="52">
        <f>VLOOKUP(E9,Bodování!$A$2:$B$67,2)</f>
        <v>35</v>
      </c>
      <c r="W9" s="52">
        <f>VLOOKUP(F9,Bodování!$A$2:$B$67,2)</f>
        <v>34</v>
      </c>
      <c r="X9" s="52">
        <f>VLOOKUP(G9,Bodování!$A$2:$B$67,2)</f>
        <v>0</v>
      </c>
      <c r="Y9" s="52">
        <f>VLOOKUP(H9,Bodování!$A$2:$B$67,2)</f>
        <v>31</v>
      </c>
      <c r="Z9" s="52">
        <f>VLOOKUP(I9,Bodování!$A$2:$B$67,2)</f>
        <v>34</v>
      </c>
      <c r="AA9" s="52">
        <f>VLOOKUP(J9,Bodování!$A$2:$B$67,2)</f>
        <v>39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13</v>
      </c>
      <c r="AK9" s="28">
        <f t="shared" si="6"/>
        <v>8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49</v>
      </c>
      <c r="C10" s="37"/>
      <c r="D10" s="37">
        <v>2</v>
      </c>
      <c r="E10" s="37">
        <v>6</v>
      </c>
      <c r="F10" s="37">
        <v>2</v>
      </c>
      <c r="G10" s="81">
        <v>0</v>
      </c>
      <c r="H10" s="37">
        <v>2</v>
      </c>
      <c r="I10" s="37">
        <v>2</v>
      </c>
      <c r="J10" s="37"/>
      <c r="K10" s="37"/>
      <c r="L10" s="37"/>
      <c r="M10" s="37"/>
      <c r="N10" s="37"/>
      <c r="O10" s="37"/>
      <c r="P10" s="37"/>
      <c r="Q10" s="37"/>
      <c r="R10" s="68">
        <f t="shared" si="3"/>
        <v>218</v>
      </c>
      <c r="S10" s="68">
        <f>IF(COUNTBLANK(C10:Q10)&gt;(12-$C$2),R10,R10-VLOOKUP(AJ10,Bodování!$A$2:$B$67,2))</f>
        <v>218</v>
      </c>
      <c r="T10" s="52">
        <f>VLOOKUP(C10,Bodování!$A$2:$B$67,2)</f>
        <v>0</v>
      </c>
      <c r="U10" s="52">
        <f>VLOOKUP(D10,Bodování!$A$2:$B$67,2)</f>
        <v>45</v>
      </c>
      <c r="V10" s="52">
        <f>VLOOKUP(E10,Bodování!$A$2:$B$67,2)</f>
        <v>38</v>
      </c>
      <c r="W10" s="52">
        <f>VLOOKUP(F10,Bodování!$A$2:$B$67,2)</f>
        <v>45</v>
      </c>
      <c r="X10" s="52">
        <f>VLOOKUP(G10,Bodování!$A$2:$B$67,2)</f>
        <v>0</v>
      </c>
      <c r="Y10" s="52">
        <f>VLOOKUP(H10,Bodování!$A$2:$B$67,2)</f>
        <v>45</v>
      </c>
      <c r="Z10" s="52">
        <f>VLOOKUP(I10,Bodování!$A$2:$B$67,2)</f>
        <v>45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6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40</v>
      </c>
      <c r="C11" s="37"/>
      <c r="D11" s="37">
        <v>11</v>
      </c>
      <c r="E11" s="37">
        <v>11</v>
      </c>
      <c r="F11" s="37">
        <v>12</v>
      </c>
      <c r="G11" s="81">
        <v>0</v>
      </c>
      <c r="H11" s="37">
        <v>15</v>
      </c>
      <c r="I11" s="37">
        <v>12</v>
      </c>
      <c r="J11" s="37">
        <v>4</v>
      </c>
      <c r="K11" s="37"/>
      <c r="L11" s="37"/>
      <c r="M11" s="37"/>
      <c r="N11" s="37"/>
      <c r="O11" s="37"/>
      <c r="P11" s="37"/>
      <c r="Q11" s="37"/>
      <c r="R11" s="68">
        <f t="shared" si="3"/>
        <v>199</v>
      </c>
      <c r="S11" s="67">
        <f>IF(COUNTBLANK(C11:Q11)&gt;(15-$C$2),R11,R11-VLOOKUP(AJ11,Bodování!$A$2:$B$67,2))</f>
        <v>199</v>
      </c>
      <c r="T11" s="52">
        <f>VLOOKUP(C11,Bodování!$A$2:$B$67,2)</f>
        <v>0</v>
      </c>
      <c r="U11" s="52">
        <f>VLOOKUP(D11,Bodování!$A$2:$B$67,2)</f>
        <v>33</v>
      </c>
      <c r="V11" s="52">
        <f>VLOOKUP(E11,Bodování!$A$2:$B$67,2)</f>
        <v>33</v>
      </c>
      <c r="W11" s="52">
        <f>VLOOKUP(F11,Bodování!$A$2:$B$67,2)</f>
        <v>32</v>
      </c>
      <c r="X11" s="52">
        <f>VLOOKUP(G11,Bodování!$A$2:$B$67,2)</f>
        <v>0</v>
      </c>
      <c r="Y11" s="52">
        <f>VLOOKUP(H11,Bodování!$A$2:$B$67,2)</f>
        <v>29</v>
      </c>
      <c r="Z11" s="52">
        <f>VLOOKUP(I11,Bodování!$A$2:$B$67,2)</f>
        <v>32</v>
      </c>
      <c r="AA11" s="52">
        <f>VLOOKUP(J11,Bodování!$A$2:$B$67,2)</f>
        <v>40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15</v>
      </c>
      <c r="AK11" s="28">
        <f t="shared" si="6"/>
        <v>7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58</v>
      </c>
      <c r="C12" s="37">
        <v>4</v>
      </c>
      <c r="D12" s="37">
        <v>9</v>
      </c>
      <c r="E12" s="37"/>
      <c r="F12" s="37">
        <v>9</v>
      </c>
      <c r="G12" s="81">
        <v>0</v>
      </c>
      <c r="H12" s="37">
        <v>12</v>
      </c>
      <c r="I12" s="37">
        <v>11</v>
      </c>
      <c r="J12" s="37"/>
      <c r="K12" s="37"/>
      <c r="L12" s="37"/>
      <c r="M12" s="37"/>
      <c r="N12" s="37"/>
      <c r="O12" s="37"/>
      <c r="P12" s="37"/>
      <c r="Q12" s="37"/>
      <c r="R12" s="68">
        <f t="shared" si="3"/>
        <v>175</v>
      </c>
      <c r="S12" s="67">
        <f>IF(COUNTBLANK(C12:Q12)&gt;(15-$C$2),R12,R12-VLOOKUP(AJ12,Bodování!$A$2:$B$67,2))</f>
        <v>175</v>
      </c>
      <c r="T12" s="52">
        <f>VLOOKUP(C12,Bodování!$A$2:$B$67,2)</f>
        <v>40</v>
      </c>
      <c r="U12" s="52">
        <f>VLOOKUP(D12,Bodování!$A$2:$B$67,2)</f>
        <v>35</v>
      </c>
      <c r="V12" s="52">
        <f>VLOOKUP(E12,Bodování!$A$2:$B$67,2)</f>
        <v>0</v>
      </c>
      <c r="W12" s="52">
        <f>VLOOKUP(F12,Bodování!$A$2:$B$67,2)</f>
        <v>35</v>
      </c>
      <c r="X12" s="52">
        <f>VLOOKUP(G12,Bodování!$A$2:$B$67,2)</f>
        <v>0</v>
      </c>
      <c r="Y12" s="52">
        <f>VLOOKUP(H12,Bodování!$A$2:$B$67,2)</f>
        <v>32</v>
      </c>
      <c r="Z12" s="52">
        <f>VLOOKUP(I12,Bodování!$A$2:$B$67,2)</f>
        <v>33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12</v>
      </c>
      <c r="AK12" s="28">
        <f t="shared" si="6"/>
        <v>6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73</v>
      </c>
      <c r="C13" s="37"/>
      <c r="D13" s="37"/>
      <c r="E13" s="37"/>
      <c r="F13" s="37">
        <v>1</v>
      </c>
      <c r="G13" s="81">
        <v>0</v>
      </c>
      <c r="H13" s="37">
        <v>5</v>
      </c>
      <c r="I13" s="37">
        <v>4</v>
      </c>
      <c r="J13" s="37"/>
      <c r="K13" s="37"/>
      <c r="L13" s="37"/>
      <c r="M13" s="37"/>
      <c r="N13" s="37"/>
      <c r="O13" s="37"/>
      <c r="P13" s="37"/>
      <c r="Q13" s="37"/>
      <c r="R13" s="68">
        <f t="shared" si="3"/>
        <v>129</v>
      </c>
      <c r="S13" s="67">
        <f>IF(COUNTBLANK(C13:Q13)&gt;(15-$C$2),R13,R13-VLOOKUP(AJ13,Bodování!$A$2:$B$67,2))</f>
        <v>129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50</v>
      </c>
      <c r="X13" s="52">
        <f>VLOOKUP(G13,Bodování!$A$2:$B$67,2)</f>
        <v>0</v>
      </c>
      <c r="Y13" s="52">
        <f>VLOOKUP(H13,Bodování!$A$2:$B$67,2)</f>
        <v>39</v>
      </c>
      <c r="Z13" s="52">
        <f>VLOOKUP(I13,Bodování!$A$2:$B$67,2)</f>
        <v>40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5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69</v>
      </c>
      <c r="C14" s="37"/>
      <c r="D14" s="37"/>
      <c r="E14" s="37"/>
      <c r="F14" s="37">
        <v>7</v>
      </c>
      <c r="G14" s="81">
        <v>0</v>
      </c>
      <c r="H14" s="37">
        <v>7</v>
      </c>
      <c r="I14" s="37">
        <v>6</v>
      </c>
      <c r="J14" s="37"/>
      <c r="K14" s="37"/>
      <c r="L14" s="37"/>
      <c r="M14" s="37"/>
      <c r="N14" s="37"/>
      <c r="O14" s="37"/>
      <c r="P14" s="37"/>
      <c r="Q14" s="37"/>
      <c r="R14" s="68">
        <f t="shared" si="3"/>
        <v>112</v>
      </c>
      <c r="S14" s="67">
        <f>IF(COUNTBLANK(C14:Q14)&gt;(15-$C$2),R14,R14-VLOOKUP(AJ14,Bodování!$A$2:$B$67,2))</f>
        <v>112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37</v>
      </c>
      <c r="X14" s="52">
        <f>VLOOKUP(G14,Bodování!$A$2:$B$67,2)</f>
        <v>0</v>
      </c>
      <c r="Y14" s="52">
        <f>VLOOKUP(H14,Bodování!$A$2:$B$67,2)</f>
        <v>37</v>
      </c>
      <c r="Z14" s="52">
        <f>VLOOKUP(I14,Bodování!$A$2:$B$67,2)</f>
        <v>38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7</v>
      </c>
      <c r="AK14" s="28">
        <f t="shared" si="6"/>
        <v>4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 t="s">
        <v>74</v>
      </c>
      <c r="C15" s="37"/>
      <c r="D15" s="37"/>
      <c r="E15" s="37"/>
      <c r="F15" s="37">
        <v>6</v>
      </c>
      <c r="G15" s="81">
        <v>0</v>
      </c>
      <c r="H15" s="37">
        <v>9</v>
      </c>
      <c r="I15" s="37">
        <v>5</v>
      </c>
      <c r="J15" s="37"/>
      <c r="K15" s="37"/>
      <c r="L15" s="37"/>
      <c r="M15" s="37"/>
      <c r="N15" s="37"/>
      <c r="O15" s="37"/>
      <c r="P15" s="37"/>
      <c r="Q15" s="37"/>
      <c r="R15" s="67">
        <f t="shared" si="3"/>
        <v>112</v>
      </c>
      <c r="S15" s="67">
        <f>IF(COUNTBLANK(C15:Q15)&gt;(15-$C$2),R15,R15-VLOOKUP(AJ15,Bodování!$A$2:$B$67,2))</f>
        <v>112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38</v>
      </c>
      <c r="X15" s="52">
        <f>VLOOKUP(G15,Bodování!$A$2:$B$67,2)</f>
        <v>0</v>
      </c>
      <c r="Y15" s="52">
        <f>VLOOKUP(H15,Bodování!$A$2:$B$67,2)</f>
        <v>35</v>
      </c>
      <c r="Z15" s="52">
        <f>VLOOKUP(I15,Bodování!$A$2:$B$67,2)</f>
        <v>39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9</v>
      </c>
      <c r="AK15" s="28">
        <f t="shared" si="6"/>
        <v>4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44</v>
      </c>
      <c r="C16" s="37"/>
      <c r="D16" s="37">
        <v>7</v>
      </c>
      <c r="E16" s="37">
        <v>7</v>
      </c>
      <c r="F16" s="37"/>
      <c r="G16" s="81">
        <v>0</v>
      </c>
      <c r="H16" s="37"/>
      <c r="I16" s="37">
        <v>8</v>
      </c>
      <c r="J16" s="37"/>
      <c r="K16" s="37"/>
      <c r="L16" s="37"/>
      <c r="M16" s="37"/>
      <c r="N16" s="37"/>
      <c r="O16" s="37"/>
      <c r="P16" s="37"/>
      <c r="Q16" s="37"/>
      <c r="R16" s="68">
        <f t="shared" si="3"/>
        <v>110</v>
      </c>
      <c r="S16" s="67">
        <f>IF(COUNTBLANK(C16:Q16)&gt;(15-$C$2),R16,R16-VLOOKUP(AJ16,Bodování!$A$2:$B$67,2))</f>
        <v>110</v>
      </c>
      <c r="T16" s="52">
        <f>VLOOKUP(C16,Bodování!$A$2:$B$67,2)</f>
        <v>0</v>
      </c>
      <c r="U16" s="52">
        <f>VLOOKUP(D16,Bodování!$A$2:$B$67,2)</f>
        <v>37</v>
      </c>
      <c r="V16" s="52">
        <f>VLOOKUP(E16,Bodování!$A$2:$B$67,2)</f>
        <v>37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36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8</v>
      </c>
      <c r="AK16" s="28">
        <f t="shared" si="6"/>
        <v>4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60</v>
      </c>
      <c r="C17" s="37"/>
      <c r="D17" s="37">
        <v>10</v>
      </c>
      <c r="E17" s="37">
        <v>10</v>
      </c>
      <c r="F17" s="37">
        <v>11</v>
      </c>
      <c r="G17" s="81"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7">
        <f t="shared" si="3"/>
        <v>101</v>
      </c>
      <c r="S17" s="67">
        <f>IF(COUNTBLANK(C17:Q17)&gt;(15-$C$2),R17,R17-VLOOKUP(AJ17,Bodování!$A$2:$B$67,2))</f>
        <v>101</v>
      </c>
      <c r="T17" s="52">
        <f>VLOOKUP(C17,Bodování!$A$2:$B$67,2)</f>
        <v>0</v>
      </c>
      <c r="U17" s="52">
        <f>VLOOKUP(D17,Bodování!$A$2:$B$67,2)</f>
        <v>34</v>
      </c>
      <c r="V17" s="52">
        <f>VLOOKUP(E17,Bodování!$A$2:$B$67,2)</f>
        <v>34</v>
      </c>
      <c r="W17" s="52">
        <f>VLOOKUP(F17,Bodování!$A$2:$B$67,2)</f>
        <v>33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11</v>
      </c>
      <c r="AK17" s="28">
        <f t="shared" si="6"/>
        <v>4</v>
      </c>
      <c r="AM17" s="42"/>
      <c r="AN17" s="42"/>
      <c r="AO17" s="42"/>
      <c r="AP17" s="42"/>
    </row>
    <row r="18" spans="1:42" ht="12.75" customHeight="1">
      <c r="A18" s="39">
        <f t="shared" si="7"/>
        <v>13</v>
      </c>
      <c r="B18" s="23" t="s">
        <v>34</v>
      </c>
      <c r="C18" s="37"/>
      <c r="D18" s="37">
        <v>1</v>
      </c>
      <c r="E18" s="37">
        <v>1</v>
      </c>
      <c r="F18" s="37"/>
      <c r="G18" s="81"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100</v>
      </c>
      <c r="S18" s="67">
        <f>IF(COUNTBLANK(C18:Q18)&gt;(15-$C$2),R18,R18-VLOOKUP(AJ18,Bodování!$A$2:$B$67,2))</f>
        <v>100</v>
      </c>
      <c r="T18" s="52">
        <f>VLOOKUP(C18,Bodování!$A$2:$B$67,2)</f>
        <v>0</v>
      </c>
      <c r="U18" s="52">
        <f>VLOOKUP(D18,Bodování!$A$2:$B$67,2)</f>
        <v>50</v>
      </c>
      <c r="V18" s="52">
        <f>VLOOKUP(E18,Bodování!$A$2:$B$67,2)</f>
        <v>50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1</v>
      </c>
      <c r="AK18" s="28">
        <f t="shared" si="6"/>
        <v>3</v>
      </c>
      <c r="AM18" s="42"/>
      <c r="AN18" s="42"/>
      <c r="AO18" s="42"/>
      <c r="AP18" s="42"/>
    </row>
    <row r="19" spans="1:37" ht="12.75" customHeight="1">
      <c r="A19" s="39">
        <f t="shared" si="7"/>
        <v>14</v>
      </c>
      <c r="B19" s="23" t="s">
        <v>35</v>
      </c>
      <c r="C19" s="37"/>
      <c r="D19" s="37"/>
      <c r="E19" s="37">
        <v>2</v>
      </c>
      <c r="F19" s="37"/>
      <c r="G19" s="81">
        <v>0</v>
      </c>
      <c r="H19" s="37"/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68">
        <f t="shared" si="3"/>
        <v>95</v>
      </c>
      <c r="S19" s="67">
        <f>IF(COUNTBLANK(C19:Q19)&gt;(15-$C$2),R19,R19-VLOOKUP(AJ19,Bodování!$A$2:$B$67,2))</f>
        <v>95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45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50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2</v>
      </c>
      <c r="AK19" s="28">
        <f t="shared" si="6"/>
        <v>3</v>
      </c>
    </row>
    <row r="20" spans="1:37" ht="12.75" customHeight="1">
      <c r="A20" s="39">
        <f t="shared" si="7"/>
        <v>15</v>
      </c>
      <c r="B20" s="23" t="s">
        <v>51</v>
      </c>
      <c r="C20" s="37"/>
      <c r="D20" s="37"/>
      <c r="E20" s="37"/>
      <c r="F20" s="37">
        <v>13</v>
      </c>
      <c r="G20" s="81">
        <v>0</v>
      </c>
      <c r="H20" s="37">
        <v>14</v>
      </c>
      <c r="I20" s="37">
        <v>13</v>
      </c>
      <c r="J20" s="37"/>
      <c r="K20" s="37"/>
      <c r="L20" s="37"/>
      <c r="M20" s="37"/>
      <c r="N20" s="37"/>
      <c r="O20" s="37"/>
      <c r="P20" s="37"/>
      <c r="Q20" s="37"/>
      <c r="R20" s="68">
        <f t="shared" si="3"/>
        <v>92</v>
      </c>
      <c r="S20" s="67">
        <f>IF(COUNTBLANK(C20:Q20)&gt;(15-$C$2),R20,R20-VLOOKUP(AJ20,Bodování!$A$2:$B$67,2))</f>
        <v>92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31</v>
      </c>
      <c r="X20" s="52">
        <f>VLOOKUP(G20,Bodování!$A$2:$B$67,2)</f>
        <v>0</v>
      </c>
      <c r="Y20" s="52">
        <f>VLOOKUP(H20,Bodování!$A$2:$B$67,2)</f>
        <v>30</v>
      </c>
      <c r="Z20" s="52">
        <f>VLOOKUP(I20,Bodování!$A$2:$B$67,2)</f>
        <v>31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14</v>
      </c>
      <c r="AK20" s="28">
        <f t="shared" si="6"/>
        <v>4</v>
      </c>
    </row>
    <row r="21" spans="1:37" ht="12.75" customHeight="1">
      <c r="A21" s="39">
        <f t="shared" si="7"/>
        <v>16</v>
      </c>
      <c r="B21" s="23" t="s">
        <v>83</v>
      </c>
      <c r="C21" s="37"/>
      <c r="D21" s="37"/>
      <c r="E21" s="37"/>
      <c r="F21" s="37"/>
      <c r="G21" s="81">
        <v>0</v>
      </c>
      <c r="H21" s="37">
        <v>3</v>
      </c>
      <c r="I21" s="37">
        <v>3</v>
      </c>
      <c r="J21" s="37"/>
      <c r="K21" s="37"/>
      <c r="L21" s="37"/>
      <c r="M21" s="37"/>
      <c r="N21" s="37"/>
      <c r="O21" s="37"/>
      <c r="P21" s="37"/>
      <c r="Q21" s="37"/>
      <c r="R21" s="68">
        <f t="shared" si="3"/>
        <v>84</v>
      </c>
      <c r="S21" s="67">
        <f>IF(COUNTBLANK(C21:Q21)&gt;(15-$C$2),R21,R21-VLOOKUP(AJ21,Bodování!$A$2:$B$67,2))</f>
        <v>84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42</v>
      </c>
      <c r="Z21" s="52">
        <f>VLOOKUP(I21,Bodování!$A$2:$B$67,2)</f>
        <v>42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3</v>
      </c>
      <c r="AK21" s="28">
        <f t="shared" si="6"/>
        <v>3</v>
      </c>
    </row>
    <row r="22" spans="1:37" ht="12.75" customHeight="1">
      <c r="A22" s="39">
        <f t="shared" si="7"/>
        <v>17</v>
      </c>
      <c r="B22" s="23" t="s">
        <v>52</v>
      </c>
      <c r="C22" s="37">
        <v>1</v>
      </c>
      <c r="D22" s="37"/>
      <c r="E22" s="37"/>
      <c r="F22" s="37"/>
      <c r="G22" s="81"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7">
        <f t="shared" si="3"/>
        <v>50</v>
      </c>
      <c r="S22" s="67">
        <f>IF(COUNTBLANK(C22:Q22)&gt;(15-$C$2),R22,R22-VLOOKUP(AJ22,Bodování!$A$2:$B$67,2))</f>
        <v>50</v>
      </c>
      <c r="T22" s="52">
        <f>VLOOKUP(C22,Bodování!$A$2:$B$67,2)</f>
        <v>50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1</v>
      </c>
      <c r="AK22" s="28">
        <f t="shared" si="6"/>
        <v>2</v>
      </c>
    </row>
    <row r="23" spans="1:37" ht="12.75" customHeight="1">
      <c r="A23" s="39">
        <f t="shared" si="7"/>
      </c>
      <c r="B23" s="23" t="s">
        <v>82</v>
      </c>
      <c r="C23" s="37"/>
      <c r="D23" s="37"/>
      <c r="E23" s="37"/>
      <c r="F23" s="37"/>
      <c r="G23" s="81">
        <v>0</v>
      </c>
      <c r="H23" s="37">
        <v>1</v>
      </c>
      <c r="I23" s="37"/>
      <c r="J23" s="37"/>
      <c r="K23" s="37"/>
      <c r="L23" s="37"/>
      <c r="M23" s="37"/>
      <c r="N23" s="37"/>
      <c r="O23" s="37"/>
      <c r="P23" s="37"/>
      <c r="Q23" s="72"/>
      <c r="R23" s="68">
        <f t="shared" si="3"/>
        <v>50</v>
      </c>
      <c r="S23" s="67">
        <f>IF(COUNTBLANK(C23:Q23)&gt;(15-$C$2),R23,R23-VLOOKUP(AJ23,Bodování!$A$2:$B$67,2))</f>
        <v>50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50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1</v>
      </c>
      <c r="AK23" s="28">
        <f t="shared" si="6"/>
        <v>2</v>
      </c>
    </row>
    <row r="24" spans="1:37" ht="12.75" customHeight="1">
      <c r="A24" s="39">
        <f t="shared" si="7"/>
        <v>19</v>
      </c>
      <c r="B24" s="23" t="s">
        <v>36</v>
      </c>
      <c r="C24" s="37"/>
      <c r="D24" s="37">
        <v>3</v>
      </c>
      <c r="E24" s="37"/>
      <c r="F24" s="37"/>
      <c r="G24" s="81"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72"/>
      <c r="R24" s="68">
        <f t="shared" si="3"/>
        <v>42</v>
      </c>
      <c r="S24" s="67">
        <f>IF(COUNTBLANK(C24:Q24)&gt;(15-$C$2),R24,R24-VLOOKUP(AJ24,Bodování!$A$2:$B$67,2))</f>
        <v>42</v>
      </c>
      <c r="T24" s="75">
        <f>VLOOKUP(C24,Bodování!$A$2:$B$67,2)</f>
        <v>0</v>
      </c>
      <c r="U24" s="52">
        <f>VLOOKUP(D24,Bodování!$A$2:$B$67,2)</f>
        <v>42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3</v>
      </c>
      <c r="AK24" s="28">
        <f t="shared" si="6"/>
        <v>2</v>
      </c>
    </row>
    <row r="25" spans="1:37" ht="12.75" customHeight="1">
      <c r="A25" s="39">
        <f t="shared" si="7"/>
        <v>20</v>
      </c>
      <c r="B25" s="23" t="s">
        <v>68</v>
      </c>
      <c r="C25" s="37"/>
      <c r="D25" s="37"/>
      <c r="E25" s="37">
        <v>4</v>
      </c>
      <c r="F25" s="37"/>
      <c r="G25" s="81"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40</v>
      </c>
      <c r="S25" s="67">
        <f>IF(COUNTBLANK(C25:Q25)&gt;(15-$C$2),R25,R25-VLOOKUP(AJ25,Bodování!$A$2:$B$67,2))</f>
        <v>40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40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4</v>
      </c>
      <c r="AK25" s="28">
        <f t="shared" si="6"/>
        <v>2</v>
      </c>
    </row>
    <row r="26" spans="1:37" ht="12.75" customHeight="1">
      <c r="A26" s="39">
        <f t="shared" si="7"/>
        <v>21</v>
      </c>
      <c r="B26" s="23" t="s">
        <v>45</v>
      </c>
      <c r="C26" s="37"/>
      <c r="D26" s="37"/>
      <c r="E26" s="37"/>
      <c r="F26" s="37">
        <v>5</v>
      </c>
      <c r="G26" s="81"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39</v>
      </c>
      <c r="S26" s="79">
        <f>IF(COUNTBLANK(C26:Q26)&gt;(15-$C$2),R26,R26-VLOOKUP(AJ26,Bodování!$A$2:$B$67,2))</f>
        <v>39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39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5</v>
      </c>
      <c r="AK26" s="28">
        <f t="shared" si="6"/>
        <v>2</v>
      </c>
    </row>
    <row r="27" spans="1:37" ht="12.75" customHeight="1">
      <c r="A27" s="35">
        <f t="shared" si="7"/>
        <v>22</v>
      </c>
      <c r="B27" s="25" t="s">
        <v>59</v>
      </c>
      <c r="C27" s="37"/>
      <c r="D27" s="37">
        <v>6</v>
      </c>
      <c r="E27" s="37"/>
      <c r="F27" s="37"/>
      <c r="G27" s="81">
        <v>0</v>
      </c>
      <c r="H27" s="37"/>
      <c r="I27" s="37"/>
      <c r="J27" s="37"/>
      <c r="K27" s="37"/>
      <c r="L27" s="36"/>
      <c r="M27" s="36"/>
      <c r="N27" s="36"/>
      <c r="O27" s="36"/>
      <c r="P27" s="36"/>
      <c r="Q27" s="36"/>
      <c r="R27" s="73">
        <f t="shared" si="3"/>
        <v>38</v>
      </c>
      <c r="S27" s="74">
        <f>IF(COUNTBLANK(C27:Q27)&gt;(15-$C$2),R27,R27-VLOOKUP(AJ27,Bodování!$A$2:$B$67,2))</f>
        <v>38</v>
      </c>
      <c r="T27" s="53">
        <f>VLOOKUP(C27,Bodování!$A$2:$B$67,2)</f>
        <v>0</v>
      </c>
      <c r="U27" s="53">
        <f>VLOOKUP(D27,Bodování!$A$2:$B$67,2)</f>
        <v>38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6</v>
      </c>
      <c r="AK27" s="55">
        <f t="shared" si="6"/>
        <v>2</v>
      </c>
    </row>
    <row r="28" spans="1:37" ht="12.75" customHeight="1">
      <c r="A28" s="35">
        <f t="shared" si="7"/>
        <v>23</v>
      </c>
      <c r="B28" s="25" t="s">
        <v>84</v>
      </c>
      <c r="C28" s="37"/>
      <c r="D28" s="37"/>
      <c r="E28" s="37"/>
      <c r="F28" s="37"/>
      <c r="G28" s="81">
        <v>0</v>
      </c>
      <c r="H28" s="37">
        <v>8</v>
      </c>
      <c r="I28" s="37"/>
      <c r="J28" s="37"/>
      <c r="K28" s="37"/>
      <c r="L28" s="71"/>
      <c r="M28" s="71"/>
      <c r="N28" s="71"/>
      <c r="O28" s="71"/>
      <c r="P28" s="71"/>
      <c r="Q28" s="71"/>
      <c r="R28" s="73">
        <f t="shared" si="3"/>
        <v>36</v>
      </c>
      <c r="S28" s="74">
        <f>IF(COUNTBLANK(C28:Q28)&gt;(15-$C$2),R28,R28-VLOOKUP(AJ28,Bodování!$A$2:$B$67,2))</f>
        <v>36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36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8</v>
      </c>
      <c r="AK28" s="55">
        <f t="shared" si="6"/>
        <v>2</v>
      </c>
    </row>
    <row r="29" spans="1:40" ht="12.75" customHeight="1">
      <c r="A29" s="35">
        <f t="shared" si="7"/>
        <v>24</v>
      </c>
      <c r="B29" s="25" t="s">
        <v>85</v>
      </c>
      <c r="C29" s="37"/>
      <c r="D29" s="37"/>
      <c r="E29" s="37"/>
      <c r="F29" s="37"/>
      <c r="G29" s="81">
        <v>0</v>
      </c>
      <c r="H29" s="37">
        <v>10</v>
      </c>
      <c r="I29" s="37"/>
      <c r="J29" s="37"/>
      <c r="K29" s="37"/>
      <c r="L29" s="36"/>
      <c r="M29" s="36"/>
      <c r="N29" s="36"/>
      <c r="O29" s="36"/>
      <c r="P29" s="36"/>
      <c r="Q29" s="36"/>
      <c r="R29" s="74">
        <f t="shared" si="3"/>
        <v>34</v>
      </c>
      <c r="S29" s="74">
        <f>IF(COUNTBLANK(C29:Q29)&gt;(15-$C$2),R29,R29-VLOOKUP(AJ29,Bodování!$A$2:$B$67,2))</f>
        <v>34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34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10</v>
      </c>
      <c r="AK29" s="55">
        <f t="shared" si="6"/>
        <v>2</v>
      </c>
      <c r="AM29" s="60"/>
      <c r="AN29" s="60"/>
    </row>
    <row r="30" spans="1:37" ht="12.75" customHeight="1">
      <c r="A30" s="35">
        <f t="shared" si="7"/>
        <v>25</v>
      </c>
      <c r="B30" s="25" t="s">
        <v>86</v>
      </c>
      <c r="C30" s="37"/>
      <c r="D30" s="37"/>
      <c r="E30" s="37"/>
      <c r="F30" s="37"/>
      <c r="G30" s="81">
        <v>0</v>
      </c>
      <c r="H30" s="37">
        <v>16</v>
      </c>
      <c r="I30" s="37"/>
      <c r="J30" s="37"/>
      <c r="K30" s="37"/>
      <c r="L30" s="36"/>
      <c r="M30" s="36"/>
      <c r="N30" s="36"/>
      <c r="O30" s="36"/>
      <c r="P30" s="36"/>
      <c r="Q30" s="36"/>
      <c r="R30" s="74">
        <f t="shared" si="3"/>
        <v>28</v>
      </c>
      <c r="S30" s="74">
        <f>IF(COUNTBLANK(C30:Q30)&gt;(15-$C$2),R30,R30-VLOOKUP(AJ30,Bodování!$A$2:$B$67,2))</f>
        <v>28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28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16</v>
      </c>
      <c r="AK30" s="55">
        <f t="shared" si="6"/>
        <v>2</v>
      </c>
    </row>
    <row r="31" spans="1:37" ht="12.75" customHeight="1">
      <c r="A31" s="35">
        <f t="shared" si="7"/>
        <v>26</v>
      </c>
      <c r="B31" s="25" t="s">
        <v>33</v>
      </c>
      <c r="C31" s="37"/>
      <c r="D31" s="37"/>
      <c r="E31" s="37"/>
      <c r="F31" s="37"/>
      <c r="G31" s="81">
        <v>0</v>
      </c>
      <c r="H31" s="37">
        <v>17</v>
      </c>
      <c r="I31" s="37"/>
      <c r="J31" s="37"/>
      <c r="K31" s="37"/>
      <c r="L31" s="36"/>
      <c r="M31" s="36"/>
      <c r="N31" s="36"/>
      <c r="O31" s="36"/>
      <c r="P31" s="36"/>
      <c r="Q31" s="36"/>
      <c r="R31" s="73">
        <f t="shared" si="3"/>
        <v>27</v>
      </c>
      <c r="S31" s="74">
        <f>IF(COUNTBLANK(C31:Q31)&gt;(15-$C$2),R31,R31-VLOOKUP(AJ31,Bodování!$A$2:$B$67,2))</f>
        <v>27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27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17</v>
      </c>
      <c r="AK31" s="55">
        <f t="shared" si="6"/>
        <v>2</v>
      </c>
    </row>
    <row r="32" spans="1:37" ht="12.75" customHeight="1">
      <c r="A32" s="35">
        <f t="shared" si="7"/>
        <v>27</v>
      </c>
      <c r="B32" s="25" t="s">
        <v>87</v>
      </c>
      <c r="C32" s="37"/>
      <c r="D32" s="37"/>
      <c r="E32" s="37"/>
      <c r="F32" s="37"/>
      <c r="G32" s="81">
        <v>0</v>
      </c>
      <c r="H32" s="37">
        <v>18</v>
      </c>
      <c r="I32" s="37"/>
      <c r="J32" s="37"/>
      <c r="K32" s="37"/>
      <c r="L32" s="36"/>
      <c r="M32" s="36"/>
      <c r="N32" s="36"/>
      <c r="O32" s="36"/>
      <c r="P32" s="36"/>
      <c r="Q32" s="36"/>
      <c r="R32" s="73">
        <f t="shared" si="3"/>
        <v>26</v>
      </c>
      <c r="S32" s="74">
        <f>IF(COUNTBLANK(C32:Q32)&gt;(15-$C$2),R32,R32-VLOOKUP(AJ32,Bodování!$A$2:$B$67,2))</f>
        <v>26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26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18</v>
      </c>
      <c r="AK32" s="55">
        <f t="shared" si="6"/>
        <v>2</v>
      </c>
    </row>
    <row r="33" spans="1:37" ht="12.75" customHeight="1">
      <c r="A33" s="35">
        <f t="shared" si="7"/>
      </c>
      <c r="B33" s="25"/>
      <c r="C33" s="37"/>
      <c r="D33" s="37"/>
      <c r="E33" s="37"/>
      <c r="F33" s="37"/>
      <c r="G33" s="81">
        <v>0</v>
      </c>
      <c r="H33" s="37"/>
      <c r="I33" s="37"/>
      <c r="J33" s="37">
        <v>0</v>
      </c>
      <c r="K33" s="37"/>
      <c r="L33" s="36"/>
      <c r="M33" s="36"/>
      <c r="N33" s="36"/>
      <c r="O33" s="36"/>
      <c r="P33" s="36"/>
      <c r="Q33" s="36"/>
      <c r="R33" s="73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2</v>
      </c>
    </row>
    <row r="34" spans="1:37" ht="12.75" customHeight="1">
      <c r="A34" s="35">
        <f t="shared" si="7"/>
      </c>
      <c r="B34" s="25"/>
      <c r="C34" s="37"/>
      <c r="D34" s="37"/>
      <c r="E34" s="37"/>
      <c r="F34" s="37"/>
      <c r="G34" s="81"/>
      <c r="H34" s="37"/>
      <c r="I34" s="37"/>
      <c r="J34" s="37">
        <v>0</v>
      </c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1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3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4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4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3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4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3">
        <f>IF(COUNTBLANK(C43:Q43)&gt;(12-$C$2),R43,R43-VLOOKUP(AJ43,Bodování!$A$2:$B$67,2))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47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5" dxfId="68" stopIfTrue="1">
      <formula>(RANK($S6,$S$6:$S$69)&lt;=3)</formula>
    </cfRule>
  </conditionalFormatting>
  <conditionalFormatting sqref="T27:AK69">
    <cfRule type="expression" priority="13" dxfId="69" stopIfTrue="1">
      <formula>($B25)&lt;&gt;""</formula>
    </cfRule>
    <cfRule type="expression" priority="14" dxfId="0" stopIfTrue="1">
      <formula>($B25)=""</formula>
    </cfRule>
  </conditionalFormatting>
  <conditionalFormatting sqref="AN5">
    <cfRule type="expression" priority="12" dxfId="10" stopIfTrue="1">
      <formula>MODE(AN6:AN69)&lt;&gt;""</formula>
    </cfRule>
  </conditionalFormatting>
  <conditionalFormatting sqref="AO5">
    <cfRule type="expression" priority="11" dxfId="70" stopIfTrue="1">
      <formula>MODE(AN6:AN69)&gt;=0</formula>
    </cfRule>
  </conditionalFormatting>
  <conditionalFormatting sqref="A35:Q69 L27:Q34 A27:B34">
    <cfRule type="expression" priority="8" dxfId="71" stopIfTrue="1">
      <formula>AND((RANK($S27,$S$6:$S$69)&lt;=3),(RANK($S27,$S$6:$S$69)&gt;=1))</formula>
    </cfRule>
    <cfRule type="expression" priority="9" dxfId="69" stopIfTrue="1">
      <formula>($B25)&lt;&gt;""</formula>
    </cfRule>
    <cfRule type="expression" priority="10" dxfId="0" stopIfTrue="1">
      <formula>($B25)=""</formula>
    </cfRule>
  </conditionalFormatting>
  <conditionalFormatting sqref="S30:S69">
    <cfRule type="expression" priority="5" dxfId="72" stopIfTrue="1">
      <formula>AND((RANK($S30,$S$6:$S$69)&lt;=3),(RANK($S30,$S$6:$S$69)&gt;=1))</formula>
    </cfRule>
    <cfRule type="expression" priority="6" dxfId="73" stopIfTrue="1">
      <formula>($B28)&lt;&gt;""</formula>
    </cfRule>
    <cfRule type="expression" priority="7" dxfId="74" stopIfTrue="1">
      <formula>($B28)=""</formula>
    </cfRule>
  </conditionalFormatting>
  <conditionalFormatting sqref="C27:K34">
    <cfRule type="expression" priority="1" dxfId="68" stopIfTrue="1">
      <formula>(RANK($S27,$S$6:$S$69)&lt;=3)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>
    <tabColor theme="4"/>
  </sheetPr>
  <dimension ref="A1:AP70"/>
  <sheetViews>
    <sheetView showZeros="0" view="pageBreakPreview" zoomScale="175" zoomScaleSheetLayoutView="175" zoomScalePageLayoutView="0" workbookViewId="0" topLeftCell="A1">
      <pane xSplit="2" ySplit="5" topLeftCell="C6" activePane="bottomRight" state="frozen"/>
      <selection pane="topLeft" activeCell="R4" sqref="R4"/>
      <selection pane="topRight" activeCell="R4" sqref="R4"/>
      <selection pane="bottomLeft" activeCell="R4" sqref="R4"/>
      <selection pane="bottomRight" activeCell="S6" sqref="S6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1" width="7.75390625" style="2" customWidth="1"/>
    <col min="12" max="17" width="7.75390625" style="2" hidden="1" customWidth="1"/>
    <col min="18" max="19" width="9.125" style="2" customWidth="1"/>
    <col min="20" max="28" width="4.75390625" style="1" customWidth="1" outlineLevel="1"/>
    <col min="29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97" t="s">
        <v>62</v>
      </c>
      <c r="B1" s="97"/>
      <c r="C1" s="97"/>
      <c r="D1" s="97"/>
      <c r="E1" s="97"/>
      <c r="F1" s="97"/>
    </row>
    <row r="2" spans="1:22" ht="24.75" customHeight="1" thickBot="1">
      <c r="A2" s="98" t="s">
        <v>14</v>
      </c>
      <c r="B2" s="98"/>
      <c r="C2" s="58">
        <v>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99"/>
      <c r="U2" s="99"/>
      <c r="V2" s="99"/>
    </row>
    <row r="3" spans="1:42" ht="24.75" customHeight="1">
      <c r="A3" s="100" t="s">
        <v>2</v>
      </c>
      <c r="B3" s="102" t="s">
        <v>0</v>
      </c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 t="s">
        <v>8</v>
      </c>
      <c r="S3" s="107"/>
      <c r="T3" s="108" t="s">
        <v>9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93" t="s">
        <v>12</v>
      </c>
      <c r="AJ3" s="94"/>
      <c r="AK3" s="95" t="s">
        <v>5</v>
      </c>
      <c r="AM3" s="42"/>
      <c r="AN3" s="42"/>
      <c r="AO3" s="42"/>
      <c r="AP3" s="42"/>
    </row>
    <row r="4" spans="1:42" ht="12.75" customHeight="1">
      <c r="A4" s="101"/>
      <c r="B4" s="103"/>
      <c r="C4" s="59">
        <v>42498</v>
      </c>
      <c r="D4" s="59">
        <v>42519</v>
      </c>
      <c r="E4" s="59">
        <v>42533</v>
      </c>
      <c r="F4" s="59">
        <v>42554</v>
      </c>
      <c r="G4" s="59">
        <v>42575</v>
      </c>
      <c r="H4" s="59">
        <v>42596</v>
      </c>
      <c r="I4" s="59">
        <v>42617</v>
      </c>
      <c r="J4" s="59">
        <v>42638</v>
      </c>
      <c r="K4" s="59">
        <v>42652</v>
      </c>
      <c r="L4" s="59">
        <v>41854</v>
      </c>
      <c r="M4" s="59">
        <v>41875</v>
      </c>
      <c r="N4" s="59">
        <v>41903</v>
      </c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42498</v>
      </c>
      <c r="U4" s="21">
        <f t="shared" si="0"/>
        <v>42519</v>
      </c>
      <c r="V4" s="21">
        <f t="shared" si="0"/>
        <v>42533</v>
      </c>
      <c r="W4" s="21">
        <f t="shared" si="0"/>
        <v>42554</v>
      </c>
      <c r="X4" s="21">
        <f t="shared" si="0"/>
        <v>42575</v>
      </c>
      <c r="Y4" s="21">
        <f t="shared" si="0"/>
        <v>42596</v>
      </c>
      <c r="Z4" s="21">
        <f t="shared" si="0"/>
        <v>42617</v>
      </c>
      <c r="AA4" s="21">
        <f t="shared" si="0"/>
        <v>42638</v>
      </c>
      <c r="AB4" s="21">
        <f t="shared" si="0"/>
        <v>42652</v>
      </c>
      <c r="AC4" s="21">
        <f t="shared" si="0"/>
        <v>41854</v>
      </c>
      <c r="AD4" s="21">
        <f t="shared" si="0"/>
        <v>41875</v>
      </c>
      <c r="AE4" s="21">
        <f t="shared" si="0"/>
        <v>41903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9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42498</v>
      </c>
      <c r="U5" s="32">
        <f t="shared" si="2"/>
        <v>42519</v>
      </c>
      <c r="V5" s="32">
        <f t="shared" si="2"/>
        <v>42533</v>
      </c>
      <c r="W5" s="32">
        <f t="shared" si="2"/>
        <v>42554</v>
      </c>
      <c r="X5" s="32">
        <f t="shared" si="2"/>
        <v>42575</v>
      </c>
      <c r="Y5" s="32">
        <f t="shared" si="2"/>
        <v>42596</v>
      </c>
      <c r="Z5" s="32">
        <f t="shared" si="2"/>
        <v>42617</v>
      </c>
      <c r="AA5" s="32">
        <f t="shared" si="2"/>
        <v>42638</v>
      </c>
      <c r="AB5" s="32">
        <f t="shared" si="2"/>
        <v>42652</v>
      </c>
      <c r="AC5" s="32">
        <f t="shared" si="2"/>
        <v>41854</v>
      </c>
      <c r="AD5" s="32">
        <f t="shared" si="2"/>
        <v>41875</v>
      </c>
      <c r="AE5" s="32">
        <f t="shared" si="2"/>
        <v>41903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30</v>
      </c>
      <c r="C6" s="64"/>
      <c r="D6" s="64">
        <v>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50</v>
      </c>
      <c r="S6" s="70">
        <f>IF(COUNTBLANK(C6:Q6)&gt;(12-$C$2),R6,R6-VLOOKUP(AJ6,Bodování!$A$2:$B$67,2))</f>
        <v>50</v>
      </c>
      <c r="T6" s="65">
        <f>VLOOKUP(C6,Bodování!$A$2:$B$67,2)</f>
        <v>0</v>
      </c>
      <c r="U6" s="65">
        <f>VLOOKUP(D6,Bodování!$A$2:$B$67,2)</f>
        <v>50</v>
      </c>
      <c r="V6" s="65">
        <f>VLOOKUP(E6,Bodování!$A$2:$B$67,2)</f>
        <v>0</v>
      </c>
      <c r="W6" s="65">
        <f>VLOOKUP(F6,Bodování!$A$2:$B$67,2)</f>
        <v>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1</v>
      </c>
      <c r="AJ6" s="66">
        <f aca="true" t="shared" si="5" ref="AJ6:AJ37">MAX(C6:Q6)</f>
        <v>1</v>
      </c>
      <c r="AK6" s="66">
        <f aca="true" t="shared" si="6" ref="AK6:AK37">COUNT(C6:Q6)</f>
        <v>1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20</v>
      </c>
      <c r="C7" s="37"/>
      <c r="D7" s="37">
        <v>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68">
        <f t="shared" si="3"/>
        <v>45</v>
      </c>
      <c r="S7" s="67">
        <f>IF(COUNTBLANK(C7:Q7)&gt;(15-$C$2),R7,R7-VLOOKUP(AJ7,Bodování!$A$2:$B$67,2))</f>
        <v>45</v>
      </c>
      <c r="T7" s="52">
        <f>VLOOKUP(C7,Bodování!$A$2:$B$67,2)</f>
        <v>0</v>
      </c>
      <c r="U7" s="52">
        <f>VLOOKUP(D7,Bodování!$A$2:$B$67,2)</f>
        <v>45</v>
      </c>
      <c r="V7" s="52">
        <f>VLOOKUP(E7,Bodování!$A$2:$B$67,2)</f>
        <v>0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2</v>
      </c>
      <c r="AJ7" s="28">
        <f t="shared" si="5"/>
        <v>2</v>
      </c>
      <c r="AK7" s="28">
        <f t="shared" si="6"/>
        <v>1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59</v>
      </c>
      <c r="C8" s="37"/>
      <c r="D8" s="37">
        <v>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68">
        <f t="shared" si="3"/>
        <v>42</v>
      </c>
      <c r="S8" s="67">
        <f>IF(COUNTBLANK(C8:Q8)&gt;(15-$C$2),R8,R8-VLOOKUP(AJ8,Bodování!$A$2:$B$67,2))</f>
        <v>42</v>
      </c>
      <c r="T8" s="52">
        <f>VLOOKUP(C8,Bodování!$A$2:$B$67,2)</f>
        <v>0</v>
      </c>
      <c r="U8" s="52">
        <f>VLOOKUP(D8,Bodování!$A$2:$B$67,2)</f>
        <v>42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3</v>
      </c>
      <c r="AJ8" s="28">
        <f t="shared" si="5"/>
        <v>3</v>
      </c>
      <c r="AK8" s="28">
        <f t="shared" si="6"/>
        <v>1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21</v>
      </c>
      <c r="C9" s="37"/>
      <c r="D9" s="37">
        <v>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68">
        <f t="shared" si="3"/>
        <v>40</v>
      </c>
      <c r="S9" s="67">
        <f>IF(COUNTBLANK(C9:Q9)&gt;(15-$C$2),R9,R9-VLOOKUP(AJ9,Bodování!$A$2:$B$67,2))</f>
        <v>40</v>
      </c>
      <c r="T9" s="52">
        <f>VLOOKUP(C9,Bodování!$A$2:$B$67,2)</f>
        <v>0</v>
      </c>
      <c r="U9" s="52">
        <f>VLOOKUP(D9,Bodování!$A$2:$B$67,2)</f>
        <v>40</v>
      </c>
      <c r="V9" s="52">
        <f>VLOOKUP(E9,Bodování!$A$2:$B$67,2)</f>
        <v>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4</v>
      </c>
      <c r="AJ9" s="28">
        <f t="shared" si="5"/>
        <v>4</v>
      </c>
      <c r="AK9" s="28">
        <f t="shared" si="6"/>
        <v>1</v>
      </c>
      <c r="AM9" s="42"/>
      <c r="AN9" s="42"/>
      <c r="AO9" s="42"/>
      <c r="AP9" s="42"/>
    </row>
    <row r="10" spans="1:42" ht="12.75" customHeight="1">
      <c r="A10" s="39">
        <f t="shared" si="7"/>
      </c>
      <c r="B10" s="2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8">
        <f t="shared" si="3"/>
        <v>0</v>
      </c>
      <c r="S10" s="67">
        <f>IF(COUNTBLANK(C10:Q10)&gt;(15-$C$2),R10,R10-VLOOKUP(AJ10,Bodování!$A$2:$B$67,2))</f>
        <v>0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0</v>
      </c>
      <c r="AK10" s="28">
        <f t="shared" si="6"/>
        <v>0</v>
      </c>
      <c r="AM10" s="42"/>
      <c r="AN10" s="42"/>
      <c r="AO10" s="42"/>
      <c r="AP10" s="42"/>
    </row>
    <row r="11" spans="1:42" ht="12.75" customHeight="1">
      <c r="A11" s="39">
        <f t="shared" si="7"/>
      </c>
      <c r="B11" s="2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8">
        <f t="shared" si="3"/>
        <v>0</v>
      </c>
      <c r="S11" s="67">
        <f>IF(COUNTBLANK(C11:Q11)&gt;(15-$C$2),R11,R11-VLOOKUP(AJ11,Bodování!$A$2:$B$67,2))</f>
        <v>0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0</v>
      </c>
      <c r="AK11" s="28">
        <f t="shared" si="6"/>
        <v>0</v>
      </c>
      <c r="AM11" s="42"/>
      <c r="AN11" s="42"/>
      <c r="AO11" s="42"/>
      <c r="AP11" s="42"/>
    </row>
    <row r="12" spans="1:42" ht="12.75" customHeight="1">
      <c r="A12" s="39">
        <f t="shared" si="7"/>
      </c>
      <c r="B12" s="2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0</v>
      </c>
      <c r="S12" s="68">
        <f>IF(COUNTBLANK(C12:Q12)&gt;(12-$C$2),R12,R12-VLOOKUP(AJ12,Bodování!$A$2:$B$67,2))</f>
        <v>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0</v>
      </c>
      <c r="AK12" s="28">
        <f t="shared" si="6"/>
        <v>0</v>
      </c>
      <c r="AM12" s="42"/>
      <c r="AN12" s="42"/>
      <c r="AO12" s="42"/>
      <c r="AP12" s="42"/>
    </row>
    <row r="13" spans="1:42" ht="12.75" customHeight="1">
      <c r="A13" s="39">
        <f t="shared" si="7"/>
      </c>
      <c r="B13" s="2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7">
        <f t="shared" si="3"/>
        <v>0</v>
      </c>
      <c r="S13" s="67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0</v>
      </c>
      <c r="AK13" s="28">
        <f t="shared" si="6"/>
        <v>0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0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0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0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7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8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72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6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9">
        <f>IF(COUNTBLANK(C26:Q26)&gt;(15-$C$2),R26,R26-VLOOKUP(AJ26,Bodování!$A$2:$B$67,2))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73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3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68" stopIfTrue="1">
      <formula>(RANK($S6,$S$6:$S$69)&lt;=3)</formula>
    </cfRule>
  </conditionalFormatting>
  <conditionalFormatting sqref="T27:AK69">
    <cfRule type="expression" priority="12" dxfId="69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70" stopIfTrue="1">
      <formula>MODE(AN6:AN69)&gt;=0</formula>
    </cfRule>
  </conditionalFormatting>
  <conditionalFormatting sqref="A27:I69 J28:J69 K27:Q69">
    <cfRule type="expression" priority="7" dxfId="71" stopIfTrue="1">
      <formula>AND((RANK($S27,$S$6:$S$69)&lt;=3),(RANK($S27,$S$6:$S$69)&gt;=1))</formula>
    </cfRule>
    <cfRule type="expression" priority="8" dxfId="69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72" stopIfTrue="1">
      <formula>AND((RANK($S30,$S$6:$S$69)&lt;=3),(RANK($S30,$S$6:$S$69)&gt;=1))</formula>
    </cfRule>
    <cfRule type="expression" priority="5" dxfId="73" stopIfTrue="1">
      <formula>($B28)&lt;&gt;""</formula>
    </cfRule>
    <cfRule type="expression" priority="6" dxfId="74" stopIfTrue="1">
      <formula>($B28)=""</formula>
    </cfRule>
  </conditionalFormatting>
  <conditionalFormatting sqref="J27">
    <cfRule type="expression" priority="1" dxfId="71">
      <formula>AND((RANK($S27,$S$6:$S$69)&lt;=3),(RANK($S27,$S$6:$S$69)&gt;=1))</formula>
    </cfRule>
    <cfRule type="expression" priority="2" dxfId="69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34">
      <selection activeCell="G77" sqref="G77"/>
    </sheetView>
  </sheetViews>
  <sheetFormatPr defaultColWidth="9.00390625" defaultRowHeight="12.75"/>
  <cols>
    <col min="3" max="3" width="9.75390625" style="88" customWidth="1"/>
    <col min="5" max="5" width="9.125" style="86" customWidth="1"/>
    <col min="6" max="6" width="9.125" style="91" customWidth="1"/>
  </cols>
  <sheetData>
    <row r="1" spans="2:9" ht="12.75">
      <c r="B1" t="s">
        <v>75</v>
      </c>
      <c r="D1" t="s">
        <v>76</v>
      </c>
      <c r="G1" t="s">
        <v>77</v>
      </c>
      <c r="H1" t="s">
        <v>78</v>
      </c>
      <c r="I1" t="s">
        <v>79</v>
      </c>
    </row>
    <row r="2" spans="1:10" ht="12.75">
      <c r="A2">
        <v>1</v>
      </c>
      <c r="B2" s="84">
        <v>23.78</v>
      </c>
      <c r="C2" s="89">
        <f>B2-D2</f>
        <v>-0.23999999999999844</v>
      </c>
      <c r="D2" s="84">
        <v>24.02</v>
      </c>
      <c r="E2" s="87">
        <f>B2-G2</f>
        <v>-0.8999999999999986</v>
      </c>
      <c r="F2" s="92">
        <f>D2-G2</f>
        <v>-0.6600000000000001</v>
      </c>
      <c r="G2" s="84">
        <v>24.68</v>
      </c>
      <c r="H2" s="84">
        <v>26.95</v>
      </c>
      <c r="I2" s="83">
        <v>25.96</v>
      </c>
      <c r="J2" s="83"/>
    </row>
    <row r="3" spans="1:10" ht="12.75">
      <c r="A3">
        <v>2</v>
      </c>
      <c r="B3" s="84">
        <v>24.27</v>
      </c>
      <c r="C3" s="90">
        <f>SUM($B$2:B3)-SUM($D$2:D3)</f>
        <v>-0.9000000000000057</v>
      </c>
      <c r="D3" s="84">
        <v>24.93</v>
      </c>
      <c r="E3" s="87">
        <f>SUM($B$2:B3)-SUM($G$2:G3)</f>
        <v>-1.4699999999999989</v>
      </c>
      <c r="F3" s="92">
        <f>SUM($D$2:D3)-SUM($G$2:G3)</f>
        <v>-0.5699999999999932</v>
      </c>
      <c r="G3" s="84">
        <v>24.84</v>
      </c>
      <c r="H3" s="84">
        <v>25.49</v>
      </c>
      <c r="I3" s="83">
        <v>24.64</v>
      </c>
      <c r="J3" s="83"/>
    </row>
    <row r="4" spans="1:10" ht="12.75">
      <c r="A4">
        <v>3</v>
      </c>
      <c r="B4" s="84">
        <v>24.69</v>
      </c>
      <c r="C4" s="90">
        <f>SUM($B$2:B4)-SUM($D$2:D4)</f>
        <v>-0.9400000000000119</v>
      </c>
      <c r="D4" s="84">
        <v>24.73</v>
      </c>
      <c r="E4" s="87">
        <f>SUM($B$2:B4)-SUM($G$2:G4)</f>
        <v>-2.1400000000000006</v>
      </c>
      <c r="F4" s="92">
        <f>SUM($D$2:D4)-SUM($G$2:G4)</f>
        <v>-1.1999999999999886</v>
      </c>
      <c r="G4" s="84">
        <v>25.36</v>
      </c>
      <c r="H4" s="84">
        <v>26</v>
      </c>
      <c r="I4" s="83">
        <v>26.88</v>
      </c>
      <c r="J4" s="83"/>
    </row>
    <row r="5" spans="1:10" ht="12.75">
      <c r="A5">
        <v>4</v>
      </c>
      <c r="B5" s="84">
        <v>25.05</v>
      </c>
      <c r="C5" s="90">
        <f>SUM($B$2:B5)-SUM($D$2:D5)</f>
        <v>-0.4800000000000182</v>
      </c>
      <c r="D5" s="84">
        <v>24.59</v>
      </c>
      <c r="E5" s="87">
        <f>SUM($B$2:B5)-SUM($G$2:G5)</f>
        <v>-2.1200000000000045</v>
      </c>
      <c r="F5" s="92">
        <f>SUM($D$2:D5)-SUM($G$2:G5)</f>
        <v>-1.6399999999999864</v>
      </c>
      <c r="G5" s="84">
        <v>25.03</v>
      </c>
      <c r="H5" s="84">
        <v>26.13</v>
      </c>
      <c r="I5" s="83">
        <v>26.48</v>
      </c>
      <c r="J5" s="83"/>
    </row>
    <row r="6" spans="1:10" ht="12.75">
      <c r="A6">
        <v>5</v>
      </c>
      <c r="B6" s="84">
        <v>24.55</v>
      </c>
      <c r="C6" s="90">
        <f>SUM($B$2:B6)-SUM($D$2:D6)</f>
        <v>-2.200000000000017</v>
      </c>
      <c r="D6" s="84">
        <v>26.27</v>
      </c>
      <c r="E6" s="87">
        <f>SUM($B$2:B6)-SUM($G$2:G6)</f>
        <v>-2.500000000000014</v>
      </c>
      <c r="F6" s="92">
        <f>SUM($D$2:D6)-SUM($G$2:G6)</f>
        <v>-0.29999999999999716</v>
      </c>
      <c r="G6" s="84">
        <v>24.93</v>
      </c>
      <c r="H6" s="84">
        <v>25.61</v>
      </c>
      <c r="I6" s="83">
        <v>26.3</v>
      </c>
      <c r="J6" s="83"/>
    </row>
    <row r="7" spans="1:10" ht="12.75">
      <c r="A7">
        <v>6</v>
      </c>
      <c r="B7" s="84">
        <v>25.32</v>
      </c>
      <c r="C7" s="90">
        <f>SUM($B$2:B7)-SUM($D$2:D7)</f>
        <v>-2.3300000000000125</v>
      </c>
      <c r="D7" s="84">
        <v>25.45</v>
      </c>
      <c r="E7" s="87">
        <f>SUM($B$2:B7)-SUM($G$2:G7)</f>
        <v>-2.480000000000018</v>
      </c>
      <c r="F7" s="92">
        <f>SUM($D$2:D7)-SUM($G$2:G7)</f>
        <v>-0.15000000000000568</v>
      </c>
      <c r="G7" s="84">
        <v>25.3</v>
      </c>
      <c r="H7" s="84">
        <v>26.64</v>
      </c>
      <c r="I7" s="83"/>
      <c r="J7" s="83"/>
    </row>
    <row r="8" spans="1:10" ht="12.75">
      <c r="A8">
        <v>7</v>
      </c>
      <c r="B8" s="84">
        <v>25.13</v>
      </c>
      <c r="C8" s="90">
        <f>SUM($B$2:B8)-SUM($D$2:D8)</f>
        <v>-6.970000000000027</v>
      </c>
      <c r="D8" s="84">
        <v>29.77</v>
      </c>
      <c r="E8" s="87">
        <f>SUM($B$2:B8)-SUM($G$2:G8)</f>
        <v>-7.430000000000035</v>
      </c>
      <c r="F8" s="92">
        <f>SUM($D$2:D8)-SUM($G$2:G8)</f>
        <v>-0.46000000000000796</v>
      </c>
      <c r="G8" s="84">
        <v>30.08</v>
      </c>
      <c r="H8" s="84">
        <v>26.08</v>
      </c>
      <c r="I8" s="83"/>
      <c r="J8" s="83"/>
    </row>
    <row r="9" spans="1:10" ht="12.75">
      <c r="A9">
        <v>8</v>
      </c>
      <c r="B9" s="84">
        <v>24.95</v>
      </c>
      <c r="C9" s="90">
        <f>SUM($B$2:B9)-SUM($D$2:D9)</f>
        <v>-6.830000000000041</v>
      </c>
      <c r="D9" s="84">
        <v>24.81</v>
      </c>
      <c r="E9" s="87">
        <f>SUM($B$2:B9)-SUM($G$2:G9)</f>
        <v>-7.220000000000056</v>
      </c>
      <c r="F9" s="92">
        <f>SUM($D$2:D9)-SUM($G$2:G9)</f>
        <v>-0.3900000000000148</v>
      </c>
      <c r="G9" s="84">
        <v>24.74</v>
      </c>
      <c r="H9" s="84">
        <v>26.32</v>
      </c>
      <c r="I9" s="83"/>
      <c r="J9" s="83"/>
    </row>
    <row r="10" spans="1:10" ht="12.75">
      <c r="A10">
        <v>9</v>
      </c>
      <c r="B10" s="84">
        <v>24.9</v>
      </c>
      <c r="C10" s="90">
        <f>SUM($B$2:B10)-SUM($D$2:D10)</f>
        <v>-6.750000000000028</v>
      </c>
      <c r="D10" s="84">
        <v>24.82</v>
      </c>
      <c r="E10" s="87">
        <f>SUM($B$2:B10)-SUM($G$2:G10)</f>
        <v>-7.120000000000061</v>
      </c>
      <c r="F10" s="92">
        <f>SUM($D$2:D10)-SUM($G$2:G10)</f>
        <v>-0.37000000000003297</v>
      </c>
      <c r="G10" s="84">
        <v>24.8</v>
      </c>
      <c r="H10" s="84">
        <v>29.42</v>
      </c>
      <c r="I10" s="83"/>
      <c r="J10" s="83"/>
    </row>
    <row r="11" spans="1:10" ht="12.75">
      <c r="A11">
        <v>10</v>
      </c>
      <c r="B11" s="84">
        <v>24.52</v>
      </c>
      <c r="C11" s="90">
        <f>SUM($B$2:B11)-SUM($D$2:D11)</f>
        <v>-7.240000000000009</v>
      </c>
      <c r="D11" s="84">
        <v>25.01</v>
      </c>
      <c r="E11" s="87">
        <f>SUM($B$2:B11)-SUM($G$2:G11)</f>
        <v>-7.770000000000067</v>
      </c>
      <c r="F11" s="92">
        <f>SUM($D$2:D11)-SUM($G$2:G11)</f>
        <v>-0.530000000000058</v>
      </c>
      <c r="G11" s="84">
        <v>25.17</v>
      </c>
      <c r="H11" s="84">
        <v>25.88</v>
      </c>
      <c r="I11" s="83"/>
      <c r="J11" s="83"/>
    </row>
    <row r="12" spans="1:10" ht="12.75">
      <c r="A12">
        <v>11</v>
      </c>
      <c r="B12" s="84">
        <v>24.82</v>
      </c>
      <c r="C12" s="90">
        <f>SUM($B$2:B12)-SUM($D$2:D12)</f>
        <v>-8.5</v>
      </c>
      <c r="D12" s="84">
        <v>26.08</v>
      </c>
      <c r="E12" s="87">
        <f>SUM($B$2:B12)-SUM($G$2:G12)</f>
        <v>-11.550000000000068</v>
      </c>
      <c r="F12" s="92">
        <f>SUM($D$2:D12)-SUM($G$2:G12)</f>
        <v>-3.050000000000068</v>
      </c>
      <c r="G12" s="84">
        <v>28.6</v>
      </c>
      <c r="H12" s="84">
        <v>25.83</v>
      </c>
      <c r="I12" s="83"/>
      <c r="J12" s="83"/>
    </row>
    <row r="13" spans="1:10" ht="12.75">
      <c r="A13">
        <v>12</v>
      </c>
      <c r="B13" s="84">
        <v>24.86</v>
      </c>
      <c r="C13" s="90">
        <f>SUM($B$2:B13)-SUM($D$2:D13)</f>
        <v>-8.339999999999975</v>
      </c>
      <c r="D13" s="84">
        <v>24.7</v>
      </c>
      <c r="E13" s="87">
        <f>SUM($B$2:B13)-SUM($G$2:G13)</f>
        <v>-11.400000000000034</v>
      </c>
      <c r="F13" s="92">
        <f>SUM($D$2:D13)-SUM($G$2:G13)</f>
        <v>-3.060000000000059</v>
      </c>
      <c r="G13" s="84">
        <v>24.71</v>
      </c>
      <c r="H13" s="84">
        <v>25.33</v>
      </c>
      <c r="I13" s="83"/>
      <c r="J13" s="83"/>
    </row>
    <row r="14" spans="1:10" ht="12.75">
      <c r="A14">
        <v>13</v>
      </c>
      <c r="B14" s="84">
        <v>24.78</v>
      </c>
      <c r="C14" s="90">
        <f>SUM($B$2:B14)-SUM($D$2:D14)</f>
        <v>-8.550000000000011</v>
      </c>
      <c r="D14" s="84">
        <v>24.99</v>
      </c>
      <c r="E14" s="87">
        <f>SUM($B$2:B14)-SUM($G$2:G14)</f>
        <v>-13.06000000000006</v>
      </c>
      <c r="F14" s="92">
        <f>SUM($D$2:D14)-SUM($G$2:G14)</f>
        <v>-4.510000000000048</v>
      </c>
      <c r="G14" s="84">
        <v>26.44</v>
      </c>
      <c r="H14" s="84">
        <v>25.57</v>
      </c>
      <c r="I14" s="83"/>
      <c r="J14" s="83"/>
    </row>
    <row r="15" spans="1:10" ht="12.75">
      <c r="A15">
        <v>14</v>
      </c>
      <c r="B15" s="84">
        <v>24.91</v>
      </c>
      <c r="C15" s="90">
        <f>SUM($B$2:B15)-SUM($D$2:D15)</f>
        <v>-8.509999999999991</v>
      </c>
      <c r="D15" s="84">
        <v>24.87</v>
      </c>
      <c r="E15" s="87">
        <f>SUM($B$2:B15)-SUM($G$2:G15)</f>
        <v>-13.370000000000061</v>
      </c>
      <c r="F15" s="92">
        <f>SUM($D$2:D15)-SUM($G$2:G15)</f>
        <v>-4.8600000000000705</v>
      </c>
      <c r="G15" s="84">
        <v>25.22</v>
      </c>
      <c r="H15" s="84">
        <v>26.32</v>
      </c>
      <c r="I15" s="83"/>
      <c r="J15" s="83"/>
    </row>
    <row r="16" spans="1:10" ht="12.75">
      <c r="A16">
        <v>15</v>
      </c>
      <c r="B16" s="84">
        <v>25.41</v>
      </c>
      <c r="C16" s="90">
        <f>SUM($B$2:B16)-SUM($D$2:D16)</f>
        <v>-8.45999999999998</v>
      </c>
      <c r="D16" s="84">
        <v>25.36</v>
      </c>
      <c r="E16" s="87">
        <f>SUM($B$2:B16)-SUM($G$2:G16)</f>
        <v>-12.490000000000009</v>
      </c>
      <c r="F16" s="92">
        <f>SUM($D$2:D16)-SUM($G$2:G16)</f>
        <v>-4.03000000000003</v>
      </c>
      <c r="G16" s="84">
        <v>24.53</v>
      </c>
      <c r="H16" s="84">
        <v>26.16</v>
      </c>
      <c r="I16" s="83"/>
      <c r="J16" s="83"/>
    </row>
    <row r="17" spans="1:10" ht="12.75">
      <c r="A17">
        <v>16</v>
      </c>
      <c r="B17" s="84">
        <v>24.74</v>
      </c>
      <c r="C17" s="90">
        <f>SUM($B$2:B17)-SUM($D$2:D17)</f>
        <v>-9.279999999999973</v>
      </c>
      <c r="D17" s="84">
        <v>25.56</v>
      </c>
      <c r="E17" s="87">
        <f>SUM($B$2:B17)-SUM($G$2:G17)</f>
        <v>-13.45999999999998</v>
      </c>
      <c r="F17" s="92">
        <f>SUM($D$2:D17)-SUM($G$2:G17)</f>
        <v>-4.180000000000007</v>
      </c>
      <c r="G17" s="84">
        <v>25.71</v>
      </c>
      <c r="H17" s="84">
        <v>25.63</v>
      </c>
      <c r="I17" s="83"/>
      <c r="J17" s="83"/>
    </row>
    <row r="18" spans="1:10" ht="12.75">
      <c r="A18">
        <v>17</v>
      </c>
      <c r="B18" s="84">
        <v>24.9</v>
      </c>
      <c r="C18" s="90">
        <f>SUM($B$2:B18)-SUM($D$2:D18)</f>
        <v>-9.350000000000023</v>
      </c>
      <c r="D18" s="84">
        <v>24.97</v>
      </c>
      <c r="E18" s="87">
        <f>SUM($B$2:B18)-SUM($G$2:G18)</f>
        <v>-13.95999999999998</v>
      </c>
      <c r="F18" s="92">
        <f>SUM($D$2:D18)-SUM($G$2:G18)</f>
        <v>-4.609999999999957</v>
      </c>
      <c r="G18" s="84">
        <v>25.4</v>
      </c>
      <c r="H18" s="84">
        <v>26.25</v>
      </c>
      <c r="I18" s="83"/>
      <c r="J18" s="83"/>
    </row>
    <row r="19" spans="1:10" ht="12.75">
      <c r="A19">
        <v>18</v>
      </c>
      <c r="B19" s="84">
        <v>24.62</v>
      </c>
      <c r="C19" s="90">
        <f>SUM($B$2:B19)-SUM($D$2:D19)</f>
        <v>-9.710000000000036</v>
      </c>
      <c r="D19" s="84">
        <v>24.98</v>
      </c>
      <c r="E19" s="87">
        <f>SUM($B$2:B19)-SUM($G$2:G19)</f>
        <v>-16.359999999999957</v>
      </c>
      <c r="F19" s="92">
        <f>SUM($D$2:D19)-SUM($G$2:G19)</f>
        <v>-6.64999999999992</v>
      </c>
      <c r="G19" s="84">
        <v>27.02</v>
      </c>
      <c r="H19" s="84">
        <v>26.88</v>
      </c>
      <c r="I19" s="83"/>
      <c r="J19" s="83"/>
    </row>
    <row r="20" spans="1:10" ht="12.75">
      <c r="A20">
        <v>19</v>
      </c>
      <c r="B20" s="84">
        <v>25.18</v>
      </c>
      <c r="C20" s="90">
        <f>SUM($B$2:B20)-SUM($D$2:D20)</f>
        <v>-9.410000000000025</v>
      </c>
      <c r="D20" s="84">
        <v>24.88</v>
      </c>
      <c r="E20" s="87">
        <f>SUM($B$2:B20)-SUM($G$2:G20)</f>
        <v>-18.21999999999997</v>
      </c>
      <c r="F20" s="92">
        <f>SUM($D$2:D20)-SUM($G$2:G20)</f>
        <v>-8.809999999999945</v>
      </c>
      <c r="G20" s="84">
        <v>27.04</v>
      </c>
      <c r="H20" s="84">
        <v>25.99</v>
      </c>
      <c r="I20" s="83"/>
      <c r="J20" s="83"/>
    </row>
    <row r="21" spans="1:10" ht="12.75">
      <c r="A21">
        <v>20</v>
      </c>
      <c r="B21" s="84">
        <v>25.92</v>
      </c>
      <c r="C21" s="90">
        <f>SUM($B$2:B21)-SUM($D$2:D21)</f>
        <v>-8.900000000000034</v>
      </c>
      <c r="D21" s="84">
        <v>25.41</v>
      </c>
      <c r="E21" s="87">
        <f>SUM($B$2:B21)-SUM($G$2:G21)</f>
        <v>-18.50999999999999</v>
      </c>
      <c r="F21" s="92">
        <f>SUM($D$2:D21)-SUM($G$2:G21)</f>
        <v>-9.609999999999957</v>
      </c>
      <c r="G21" s="84">
        <v>26.21</v>
      </c>
      <c r="H21" s="84">
        <v>25.88</v>
      </c>
      <c r="I21" s="83"/>
      <c r="J21" s="83"/>
    </row>
    <row r="22" spans="1:10" ht="12.75">
      <c r="A22">
        <v>21</v>
      </c>
      <c r="B22" s="84">
        <v>24.91</v>
      </c>
      <c r="C22" s="90">
        <f>SUM($B$2:B22)-SUM($D$2:D22)</f>
        <v>-9.710000000000036</v>
      </c>
      <c r="D22" s="84">
        <v>25.72</v>
      </c>
      <c r="E22" s="87">
        <f>SUM($B$2:B22)-SUM($G$2:G22)</f>
        <v>-19.170000000000073</v>
      </c>
      <c r="F22" s="92">
        <f>SUM($D$2:D22)-SUM($G$2:G22)</f>
        <v>-9.460000000000036</v>
      </c>
      <c r="G22" s="84">
        <v>25.57</v>
      </c>
      <c r="H22" s="84">
        <v>26.12</v>
      </c>
      <c r="I22" s="83"/>
      <c r="J22" s="83"/>
    </row>
    <row r="23" spans="1:10" ht="12.75">
      <c r="A23">
        <v>22</v>
      </c>
      <c r="B23" s="84">
        <v>25.39</v>
      </c>
      <c r="C23" s="90">
        <f>SUM($B$2:B23)-SUM($D$2:D23)</f>
        <v>-9.56000000000006</v>
      </c>
      <c r="D23" s="84">
        <v>25.24</v>
      </c>
      <c r="E23" s="87">
        <f>SUM($B$2:B23)-SUM($G$2:G23)</f>
        <v>-19.47000000000014</v>
      </c>
      <c r="F23" s="92">
        <f>SUM($D$2:D23)-SUM($G$2:G23)</f>
        <v>-9.910000000000082</v>
      </c>
      <c r="G23" s="84">
        <v>25.69</v>
      </c>
      <c r="H23" s="84">
        <v>25.32</v>
      </c>
      <c r="I23" s="83"/>
      <c r="J23" s="83"/>
    </row>
    <row r="24" spans="1:10" ht="12.75">
      <c r="A24">
        <v>23</v>
      </c>
      <c r="B24" s="84">
        <v>25.53</v>
      </c>
      <c r="C24" s="90">
        <f>SUM($B$2:B24)-SUM($D$2:D24)</f>
        <v>-8.830000000000041</v>
      </c>
      <c r="D24" s="84">
        <v>24.8</v>
      </c>
      <c r="E24" s="87">
        <f>SUM($B$2:B24)-SUM($G$2:G24)</f>
        <v>-18.890000000000214</v>
      </c>
      <c r="F24" s="92">
        <f>SUM($D$2:D24)-SUM($G$2:G24)</f>
        <v>-10.060000000000173</v>
      </c>
      <c r="G24" s="84">
        <v>24.95</v>
      </c>
      <c r="H24" s="84">
        <v>26.11</v>
      </c>
      <c r="I24" s="83"/>
      <c r="J24" s="83"/>
    </row>
    <row r="25" spans="1:10" ht="12.75">
      <c r="A25">
        <v>24</v>
      </c>
      <c r="B25" s="84">
        <v>25.43</v>
      </c>
      <c r="C25" s="90">
        <f>SUM($B$2:B25)-SUM($D$2:D25)</f>
        <v>-8.56000000000006</v>
      </c>
      <c r="D25" s="84">
        <v>25.16</v>
      </c>
      <c r="E25" s="87">
        <f>SUM($B$2:B25)-SUM($G$2:G25)</f>
        <v>-18.480000000000246</v>
      </c>
      <c r="F25" s="92">
        <f>SUM($D$2:D25)-SUM($G$2:G25)</f>
        <v>-9.920000000000186</v>
      </c>
      <c r="G25" s="84">
        <v>25.02</v>
      </c>
      <c r="H25" s="84">
        <v>27.37</v>
      </c>
      <c r="I25" s="83"/>
      <c r="J25" s="83"/>
    </row>
    <row r="26" spans="1:10" ht="12.75">
      <c r="A26">
        <v>25</v>
      </c>
      <c r="B26" s="84">
        <v>24.91</v>
      </c>
      <c r="C26" s="90">
        <f>SUM($B$2:B26)-SUM($D$2:D26)</f>
        <v>-8.540000000000077</v>
      </c>
      <c r="D26" s="84">
        <v>24.89</v>
      </c>
      <c r="E26" s="87">
        <f>SUM($B$2:B26)-SUM($G$2:G26)</f>
        <v>-19.10000000000025</v>
      </c>
      <c r="F26" s="92">
        <f>SUM($D$2:D26)-SUM($G$2:G26)</f>
        <v>-10.560000000000173</v>
      </c>
      <c r="G26" s="84">
        <v>25.53</v>
      </c>
      <c r="H26" s="84">
        <v>25.96</v>
      </c>
      <c r="I26" s="83"/>
      <c r="J26" s="83"/>
    </row>
    <row r="27" spans="1:10" ht="12.75">
      <c r="A27">
        <v>26</v>
      </c>
      <c r="B27" s="84">
        <v>25.68</v>
      </c>
      <c r="C27" s="90">
        <f>SUM($B$2:B27)-SUM($D$2:D27)</f>
        <v>-7.8900000000001</v>
      </c>
      <c r="D27" s="84">
        <v>25.03</v>
      </c>
      <c r="E27" s="87">
        <f>SUM($B$2:B27)-SUM($G$2:G27)</f>
        <v>-18.230000000000246</v>
      </c>
      <c r="F27" s="92">
        <f>SUM($D$2:D27)-SUM($G$2:G27)</f>
        <v>-10.340000000000146</v>
      </c>
      <c r="G27" s="84">
        <v>24.81</v>
      </c>
      <c r="H27" s="84">
        <v>25.47</v>
      </c>
      <c r="I27" s="83"/>
      <c r="J27" s="83"/>
    </row>
    <row r="28" spans="1:10" ht="12.75">
      <c r="A28">
        <v>27</v>
      </c>
      <c r="B28" s="84">
        <v>25.26</v>
      </c>
      <c r="C28" s="90">
        <f>SUM($B$2:B28)-SUM($D$2:D28)</f>
        <v>-7.760000000000105</v>
      </c>
      <c r="D28" s="84">
        <v>25.13</v>
      </c>
      <c r="E28" s="87">
        <f>SUM($B$2:B28)-SUM($G$2:G28)</f>
        <v>-18.59000000000026</v>
      </c>
      <c r="F28" s="92">
        <f>SUM($D$2:D28)-SUM($G$2:G28)</f>
        <v>-10.830000000000155</v>
      </c>
      <c r="G28" s="84">
        <v>25.62</v>
      </c>
      <c r="H28" s="84">
        <v>25.48</v>
      </c>
      <c r="I28" s="83"/>
      <c r="J28" s="83"/>
    </row>
    <row r="29" spans="1:10" ht="12.75">
      <c r="A29">
        <v>28</v>
      </c>
      <c r="B29" s="84">
        <v>25.19</v>
      </c>
      <c r="C29" s="90">
        <f>SUM($B$2:B29)-SUM($D$2:D29)</f>
        <v>-7.5</v>
      </c>
      <c r="D29" s="84">
        <v>24.93</v>
      </c>
      <c r="E29" s="87">
        <f>SUM($B$2:B29)-SUM($G$2:G29)</f>
        <v>-18.11000000000024</v>
      </c>
      <c r="F29" s="92">
        <f>SUM($D$2:D29)-SUM($G$2:G29)</f>
        <v>-10.610000000000241</v>
      </c>
      <c r="G29" s="84">
        <v>24.71</v>
      </c>
      <c r="H29" s="84">
        <v>26.09</v>
      </c>
      <c r="I29" s="83"/>
      <c r="J29" s="83"/>
    </row>
    <row r="30" spans="1:10" ht="12.75">
      <c r="A30">
        <v>29</v>
      </c>
      <c r="B30" s="84">
        <v>25.12</v>
      </c>
      <c r="C30" s="90">
        <f>SUM($B$2:B30)-SUM($D$2:D30)</f>
        <v>-8.779999999999973</v>
      </c>
      <c r="D30" s="84">
        <v>26.4</v>
      </c>
      <c r="E30" s="87">
        <f>SUM($B$2:B30)-SUM($G$2:G30)</f>
        <v>-18.210000000000264</v>
      </c>
      <c r="F30" s="92">
        <f>SUM($D$2:D30)-SUM($G$2:G30)</f>
        <v>-9.430000000000291</v>
      </c>
      <c r="G30" s="84">
        <v>25.22</v>
      </c>
      <c r="H30" s="84">
        <v>26.38</v>
      </c>
      <c r="I30" s="83"/>
      <c r="J30" s="83"/>
    </row>
    <row r="31" spans="1:10" ht="12.75">
      <c r="A31">
        <v>30</v>
      </c>
      <c r="B31" s="84">
        <v>25.76</v>
      </c>
      <c r="C31" s="90">
        <f>SUM($B$2:B31)-SUM($D$2:D31)</f>
        <v>-8.870000000000005</v>
      </c>
      <c r="D31" s="84">
        <v>25.85</v>
      </c>
      <c r="E31" s="87">
        <f>SUM($B$2:B31)-SUM($G$2:G31)</f>
        <v>-18.140000000000327</v>
      </c>
      <c r="F31" s="92">
        <f>SUM($D$2:D31)-SUM($G$2:G31)</f>
        <v>-9.270000000000323</v>
      </c>
      <c r="G31" s="84">
        <v>25.69</v>
      </c>
      <c r="H31" s="84">
        <v>27.45</v>
      </c>
      <c r="I31" s="83"/>
      <c r="J31" s="83"/>
    </row>
    <row r="32" spans="1:10" ht="12.75">
      <c r="A32">
        <v>31</v>
      </c>
      <c r="B32" s="84">
        <v>25.78</v>
      </c>
      <c r="C32" s="90">
        <f>SUM($B$2:B32)-SUM($D$2:D32)</f>
        <v>-8.970000000000027</v>
      </c>
      <c r="D32" s="84">
        <v>25.88</v>
      </c>
      <c r="E32" s="87">
        <f>SUM($B$2:B32)-SUM($G$2:G32)</f>
        <v>-17.1700000000003</v>
      </c>
      <c r="F32" s="92">
        <f>SUM($D$2:D32)-SUM($G$2:G32)</f>
        <v>-8.200000000000273</v>
      </c>
      <c r="G32" s="84">
        <v>24.81</v>
      </c>
      <c r="H32" s="84">
        <v>25.79</v>
      </c>
      <c r="I32" s="83"/>
      <c r="J32" s="83"/>
    </row>
    <row r="33" spans="1:10" ht="12.75">
      <c r="A33">
        <v>32</v>
      </c>
      <c r="B33" s="84">
        <v>25.1</v>
      </c>
      <c r="C33" s="90">
        <f>SUM($B$2:B33)-SUM($D$2:D33)</f>
        <v>-9.17999999999995</v>
      </c>
      <c r="D33" s="84">
        <v>25.31</v>
      </c>
      <c r="E33" s="87">
        <f>SUM($B$2:B33)-SUM($G$2:G33)</f>
        <v>-16.6700000000003</v>
      </c>
      <c r="F33" s="92">
        <f>SUM($D$2:D33)-SUM($G$2:G33)</f>
        <v>-7.49000000000035</v>
      </c>
      <c r="G33" s="84">
        <v>24.6</v>
      </c>
      <c r="H33" s="84">
        <v>25.46</v>
      </c>
      <c r="I33" s="83"/>
      <c r="J33" s="83"/>
    </row>
    <row r="34" spans="1:10" ht="12.75">
      <c r="A34">
        <v>33</v>
      </c>
      <c r="B34" s="84">
        <v>26.19</v>
      </c>
      <c r="C34" s="90">
        <f>SUM($B$2:B34)-SUM($D$2:D34)</f>
        <v>-8.92999999999995</v>
      </c>
      <c r="D34" s="84">
        <v>25.94</v>
      </c>
      <c r="E34" s="87">
        <f>SUM($B$2:B34)-SUM($G$2:G34)</f>
        <v>-15.700000000000273</v>
      </c>
      <c r="F34" s="92">
        <f>SUM($D$2:D34)-SUM($G$2:G34)</f>
        <v>-6.770000000000323</v>
      </c>
      <c r="G34" s="84">
        <v>25.22</v>
      </c>
      <c r="H34" s="84">
        <v>27.14</v>
      </c>
      <c r="I34" s="83"/>
      <c r="J34" s="83"/>
    </row>
    <row r="35" spans="1:10" ht="12.75">
      <c r="A35">
        <v>34</v>
      </c>
      <c r="B35" s="84">
        <v>25.26</v>
      </c>
      <c r="C35" s="90">
        <f>SUM($B$2:B35)-SUM($D$2:D35)</f>
        <v>-9.25</v>
      </c>
      <c r="D35" s="84">
        <v>25.58</v>
      </c>
      <c r="E35" s="87">
        <f>SUM($B$2:B35)-SUM($G$2:G35)</f>
        <v>-14.930000000000291</v>
      </c>
      <c r="F35" s="92">
        <f>SUM($D$2:D35)-SUM($G$2:G35)</f>
        <v>-5.680000000000291</v>
      </c>
      <c r="G35" s="84">
        <v>24.49</v>
      </c>
      <c r="H35" s="84">
        <v>26.22</v>
      </c>
      <c r="I35" s="83"/>
      <c r="J35" s="83"/>
    </row>
    <row r="36" spans="1:10" ht="12.75">
      <c r="A36">
        <v>35</v>
      </c>
      <c r="B36" s="84">
        <v>25.21</v>
      </c>
      <c r="C36" s="90">
        <f>SUM($B$2:B36)-SUM($D$2:D36)</f>
        <v>-9.610000000000014</v>
      </c>
      <c r="D36" s="84">
        <v>25.57</v>
      </c>
      <c r="E36" s="87">
        <f>SUM($B$2:B36)-SUM($G$2:G36)</f>
        <v>-14.580000000000268</v>
      </c>
      <c r="F36" s="92">
        <f>SUM($D$2:D36)-SUM($G$2:G36)</f>
        <v>-4.970000000000255</v>
      </c>
      <c r="G36" s="84">
        <v>24.86</v>
      </c>
      <c r="H36" s="84">
        <v>25.52</v>
      </c>
      <c r="I36" s="83"/>
      <c r="J36" s="83"/>
    </row>
    <row r="37" spans="1:10" ht="12.75">
      <c r="A37">
        <v>36</v>
      </c>
      <c r="B37" s="84">
        <v>25.54</v>
      </c>
      <c r="C37" s="90">
        <f>SUM($B$2:B37)-SUM($D$2:D37)</f>
        <v>-9.3900000000001</v>
      </c>
      <c r="D37" s="84">
        <v>25.32</v>
      </c>
      <c r="E37" s="87">
        <f>SUM($B$2:B37)-SUM($G$2:G37)</f>
        <v>-13.940000000000282</v>
      </c>
      <c r="F37" s="92">
        <f>SUM($D$2:D37)-SUM($G$2:G37)</f>
        <v>-4.550000000000182</v>
      </c>
      <c r="G37" s="84">
        <v>24.9</v>
      </c>
      <c r="H37" s="84">
        <v>26.05</v>
      </c>
      <c r="I37" s="83"/>
      <c r="J37" s="83"/>
    </row>
    <row r="38" spans="1:10" ht="12.75">
      <c r="A38">
        <v>37</v>
      </c>
      <c r="B38" s="84">
        <v>25.13</v>
      </c>
      <c r="C38" s="90">
        <f>SUM($B$2:B38)-SUM($D$2:D38)</f>
        <v>-10.56000000000006</v>
      </c>
      <c r="D38" s="84">
        <v>26.3</v>
      </c>
      <c r="E38" s="87">
        <f>SUM($B$2:B38)-SUM($G$2:G38)</f>
        <v>-13.800000000000296</v>
      </c>
      <c r="F38" s="92">
        <f>SUM($D$2:D38)-SUM($G$2:G38)</f>
        <v>-3.2400000000002365</v>
      </c>
      <c r="G38" s="84">
        <v>24.99</v>
      </c>
      <c r="H38" s="84">
        <v>27.06</v>
      </c>
      <c r="I38" s="83"/>
      <c r="J38" s="83"/>
    </row>
    <row r="39" spans="1:10" ht="12.75">
      <c r="A39">
        <v>38</v>
      </c>
      <c r="B39" s="84">
        <v>25.44</v>
      </c>
      <c r="C39" s="90">
        <f>SUM($B$2:B39)-SUM($D$2:D39)</f>
        <v>-10.57000000000005</v>
      </c>
      <c r="D39" s="84">
        <v>25.45</v>
      </c>
      <c r="E39" s="87">
        <f>SUM($B$2:B39)-SUM($G$2:G39)</f>
        <v>-14.330000000000268</v>
      </c>
      <c r="F39" s="92">
        <f>SUM($D$2:D39)-SUM($G$2:G39)</f>
        <v>-3.7600000000002183</v>
      </c>
      <c r="G39" s="84">
        <v>25.97</v>
      </c>
      <c r="H39" s="84">
        <v>25.53</v>
      </c>
      <c r="I39" s="83"/>
      <c r="J39" s="83"/>
    </row>
    <row r="40" spans="1:10" ht="12.75">
      <c r="A40">
        <v>39</v>
      </c>
      <c r="B40" s="84">
        <v>25.37</v>
      </c>
      <c r="C40" s="90">
        <f>SUM($B$2:B40)-SUM($D$2:D40)</f>
        <v>-11.490000000000009</v>
      </c>
      <c r="D40" s="84">
        <v>26.29</v>
      </c>
      <c r="E40" s="87">
        <f>SUM($B$2:B40)-SUM($G$2:G40)</f>
        <v>-14.470000000000255</v>
      </c>
      <c r="F40" s="92">
        <f>SUM($D$2:D40)-SUM($G$2:G40)</f>
        <v>-2.9800000000002456</v>
      </c>
      <c r="G40" s="84">
        <v>25.51</v>
      </c>
      <c r="H40" s="84">
        <v>25.48</v>
      </c>
      <c r="I40" s="83"/>
      <c r="J40" s="83"/>
    </row>
    <row r="41" spans="1:10" ht="12.75">
      <c r="A41">
        <v>40</v>
      </c>
      <c r="B41" s="84">
        <v>25.07</v>
      </c>
      <c r="C41" s="90">
        <f>SUM($B$2:B41)-SUM($D$2:D41)</f>
        <v>-11.68999999999994</v>
      </c>
      <c r="D41" s="84">
        <v>25.27</v>
      </c>
      <c r="E41" s="87">
        <f>SUM($B$2:B41)-SUM($G$2:G41)</f>
        <v>-14.650000000000205</v>
      </c>
      <c r="F41" s="92">
        <f>SUM($D$2:D41)-SUM($G$2:G41)</f>
        <v>-2.9600000000002638</v>
      </c>
      <c r="G41" s="84">
        <v>25.25</v>
      </c>
      <c r="H41" s="84">
        <v>29.01</v>
      </c>
      <c r="I41" s="83"/>
      <c r="J41" s="83"/>
    </row>
    <row r="42" spans="1:10" ht="12.75">
      <c r="A42">
        <v>41</v>
      </c>
      <c r="B42" s="84">
        <v>25.82</v>
      </c>
      <c r="C42" s="90">
        <f>SUM($B$2:B42)-SUM($D$2:D42)</f>
        <v>-11.659999999999854</v>
      </c>
      <c r="D42" s="84">
        <v>25.79</v>
      </c>
      <c r="E42" s="87">
        <f>SUM($B$2:B42)-SUM($G$2:G42)</f>
        <v>-13.230000000000246</v>
      </c>
      <c r="F42" s="92">
        <f>SUM($D$2:D42)-SUM($G$2:G42)</f>
        <v>-1.570000000000391</v>
      </c>
      <c r="G42" s="84">
        <v>24.4</v>
      </c>
      <c r="H42" s="84">
        <v>25.37</v>
      </c>
      <c r="I42" s="83"/>
      <c r="J42" s="83"/>
    </row>
    <row r="43" spans="1:10" ht="12.75">
      <c r="A43">
        <v>42</v>
      </c>
      <c r="B43" s="84">
        <v>25.37</v>
      </c>
      <c r="C43" s="90">
        <f>SUM($B$2:B43)-SUM($D$2:D43)</f>
        <v>-11.299999999999955</v>
      </c>
      <c r="D43" s="84">
        <v>25.01</v>
      </c>
      <c r="E43" s="87">
        <f>SUM($B$2:B43)-SUM($G$2:G43)</f>
        <v>-12.510000000000446</v>
      </c>
      <c r="F43" s="92">
        <f>SUM($D$2:D43)-SUM($G$2:G43)</f>
        <v>-1.2100000000004911</v>
      </c>
      <c r="G43" s="84">
        <v>24.65</v>
      </c>
      <c r="H43" s="84">
        <v>25.39</v>
      </c>
      <c r="I43" s="83"/>
      <c r="J43" s="83"/>
    </row>
    <row r="44" spans="1:10" ht="12.75">
      <c r="A44">
        <v>43</v>
      </c>
      <c r="B44" s="84">
        <v>24.99</v>
      </c>
      <c r="C44" s="90">
        <f>SUM($B$2:B44)-SUM($D$2:D44)</f>
        <v>-11.809999999999945</v>
      </c>
      <c r="D44" s="84">
        <v>25.5</v>
      </c>
      <c r="E44" s="87">
        <f>SUM($B$2:B44)-SUM($G$2:G44)</f>
        <v>-12.150000000000546</v>
      </c>
      <c r="F44" s="92">
        <f>SUM($D$2:D44)-SUM($G$2:G44)</f>
        <v>-0.34000000000060027</v>
      </c>
      <c r="G44" s="84">
        <v>24.63</v>
      </c>
      <c r="H44" s="84">
        <v>25.2</v>
      </c>
      <c r="I44" s="83"/>
      <c r="J44" s="83"/>
    </row>
    <row r="45" spans="1:10" ht="12.75">
      <c r="A45">
        <v>44</v>
      </c>
      <c r="B45" s="84">
        <v>24.93</v>
      </c>
      <c r="C45" s="90">
        <f>SUM($B$2:B45)-SUM($D$2:D45)</f>
        <v>-12.6099999999999</v>
      </c>
      <c r="D45" s="84">
        <v>25.73</v>
      </c>
      <c r="E45" s="87">
        <f>SUM($B$2:B45)-SUM($G$2:G45)</f>
        <v>-15.730000000000473</v>
      </c>
      <c r="F45" s="92">
        <f>SUM($D$2:D45)-SUM($G$2:G45)</f>
        <v>-3.120000000000573</v>
      </c>
      <c r="G45" s="84">
        <v>28.51</v>
      </c>
      <c r="H45" s="84">
        <v>25.87</v>
      </c>
      <c r="I45" s="83"/>
      <c r="J45" s="83"/>
    </row>
    <row r="46" spans="1:10" ht="12.75">
      <c r="A46">
        <v>45</v>
      </c>
      <c r="B46" s="84">
        <v>25.87</v>
      </c>
      <c r="C46" s="90">
        <f>SUM($B$2:B46)-SUM($D$2:D46)</f>
        <v>-12.319999999999936</v>
      </c>
      <c r="D46" s="84">
        <v>25.58</v>
      </c>
      <c r="E46" s="87">
        <f>SUM($B$2:B46)-SUM($G$2:G46)</f>
        <v>-14.710000000000491</v>
      </c>
      <c r="F46" s="92">
        <f>SUM($D$2:D46)-SUM($G$2:G46)</f>
        <v>-2.390000000000555</v>
      </c>
      <c r="G46" s="84">
        <v>24.85</v>
      </c>
      <c r="H46" s="84">
        <v>26.4</v>
      </c>
      <c r="I46" s="83"/>
      <c r="J46" s="83"/>
    </row>
    <row r="47" spans="1:10" ht="12.75">
      <c r="A47">
        <v>46</v>
      </c>
      <c r="B47" s="84">
        <v>25.15</v>
      </c>
      <c r="C47" s="90">
        <f>SUM($B$2:B47)-SUM($D$2:D47)</f>
        <v>-12.259999999999764</v>
      </c>
      <c r="D47" s="84">
        <v>25.09</v>
      </c>
      <c r="E47" s="87">
        <f>SUM($B$2:B47)-SUM($G$2:G47)</f>
        <v>-14.120000000000346</v>
      </c>
      <c r="F47" s="92">
        <f>SUM($D$2:D47)-SUM($G$2:G47)</f>
        <v>-1.860000000000582</v>
      </c>
      <c r="G47" s="84">
        <v>24.56</v>
      </c>
      <c r="H47" s="84">
        <v>25.9</v>
      </c>
      <c r="I47" s="83"/>
      <c r="J47" s="83"/>
    </row>
    <row r="48" spans="1:10" ht="12.75">
      <c r="A48">
        <v>47</v>
      </c>
      <c r="B48" s="84">
        <v>25.75</v>
      </c>
      <c r="C48" s="90">
        <f>SUM($B$2:B48)-SUM($D$2:D48)</f>
        <v>-11.779999999999745</v>
      </c>
      <c r="D48" s="84">
        <v>25.27</v>
      </c>
      <c r="E48" s="87">
        <f>SUM($B$2:B48)-SUM($G$2:G48)</f>
        <v>-13.110000000000355</v>
      </c>
      <c r="F48" s="92">
        <f>SUM($D$2:D48)-SUM($G$2:G48)</f>
        <v>-1.3300000000006094</v>
      </c>
      <c r="G48" s="84">
        <v>24.74</v>
      </c>
      <c r="H48" s="84">
        <v>27.28</v>
      </c>
      <c r="I48" s="83"/>
      <c r="J48" s="83"/>
    </row>
    <row r="49" spans="1:10" ht="12.75">
      <c r="A49">
        <v>48</v>
      </c>
      <c r="B49" s="84">
        <v>25.32</v>
      </c>
      <c r="C49" s="90">
        <f>SUM($B$2:B49)-SUM($D$2:D49)</f>
        <v>-11.659999999999854</v>
      </c>
      <c r="D49" s="84">
        <v>25.2</v>
      </c>
      <c r="E49" s="87">
        <f>SUM($B$2:B49)-SUM($G$2:G49)</f>
        <v>-12.650000000000318</v>
      </c>
      <c r="F49" s="92">
        <f>SUM($D$2:D49)-SUM($G$2:G49)</f>
        <v>-0.9900000000004638</v>
      </c>
      <c r="G49" s="84">
        <v>24.86</v>
      </c>
      <c r="H49" s="84">
        <v>25.52</v>
      </c>
      <c r="I49" s="83"/>
      <c r="J49" s="83"/>
    </row>
    <row r="50" spans="1:10" ht="12.75">
      <c r="A50">
        <v>49</v>
      </c>
      <c r="B50" s="84">
        <v>25.82</v>
      </c>
      <c r="C50" s="90">
        <f>SUM($B$2:B50)-SUM($D$2:D50)</f>
        <v>-11.169999999999845</v>
      </c>
      <c r="D50" s="84">
        <v>25.33</v>
      </c>
      <c r="E50" s="87">
        <f>SUM($B$2:B50)-SUM($G$2:G50)</f>
        <v>-11.640000000000327</v>
      </c>
      <c r="F50" s="92">
        <f>SUM($D$2:D50)-SUM($G$2:G50)</f>
        <v>-0.47000000000048203</v>
      </c>
      <c r="G50" s="84">
        <v>24.81</v>
      </c>
      <c r="H50" s="84">
        <v>26.46</v>
      </c>
      <c r="I50" s="83"/>
      <c r="J50" s="83"/>
    </row>
    <row r="51" spans="1:10" ht="12.75">
      <c r="A51">
        <v>50</v>
      </c>
      <c r="B51" s="84">
        <v>24.9</v>
      </c>
      <c r="C51" s="90">
        <f>SUM($B$2:B51)-SUM($D$2:D51)</f>
        <v>-12.439999999999827</v>
      </c>
      <c r="D51" s="84">
        <v>26.17</v>
      </c>
      <c r="E51" s="87">
        <f>SUM($B$2:B51)-SUM($G$2:G51)</f>
        <v>-11.91000000000031</v>
      </c>
      <c r="F51" s="92">
        <f>SUM($D$2:D51)-SUM($G$2:G51)</f>
        <v>0.529999999999518</v>
      </c>
      <c r="G51" s="84">
        <v>25.17</v>
      </c>
      <c r="H51" s="84">
        <v>25.41</v>
      </c>
      <c r="I51" s="83"/>
      <c r="J51" s="83"/>
    </row>
    <row r="52" spans="1:10" ht="12.75">
      <c r="A52">
        <v>51</v>
      </c>
      <c r="B52" s="84">
        <v>25.57</v>
      </c>
      <c r="C52" s="90">
        <f>SUM($B$2:B52)-SUM($D$2:D52)</f>
        <v>-12.269999999999982</v>
      </c>
      <c r="D52" s="84">
        <v>25.4</v>
      </c>
      <c r="E52" s="87">
        <f>SUM($B$2:B52)-SUM($G$2:G52)</f>
        <v>-11.380000000000337</v>
      </c>
      <c r="F52" s="92">
        <f>SUM($D$2:D52)-SUM($G$2:G52)</f>
        <v>0.8899999999996453</v>
      </c>
      <c r="G52" s="84">
        <v>25.04</v>
      </c>
      <c r="H52" s="84">
        <v>27.18</v>
      </c>
      <c r="I52" s="83"/>
      <c r="J52" s="83"/>
    </row>
    <row r="53" spans="1:10" ht="12.75">
      <c r="A53">
        <v>52</v>
      </c>
      <c r="B53" s="84">
        <v>25.15</v>
      </c>
      <c r="C53" s="90">
        <f>SUM($B$2:B53)-SUM($D$2:D53)</f>
        <v>-12.569999999999936</v>
      </c>
      <c r="D53" s="84">
        <v>25.45</v>
      </c>
      <c r="E53" s="87">
        <f>SUM($B$2:B53)-SUM($G$2:G53)</f>
        <v>-15.560000000000173</v>
      </c>
      <c r="F53" s="92">
        <f>SUM($D$2:D53)-SUM($G$2:G53)</f>
        <v>-2.9900000000002365</v>
      </c>
      <c r="G53" s="84">
        <v>29.33</v>
      </c>
      <c r="H53" s="84">
        <v>26.13</v>
      </c>
      <c r="I53" s="83"/>
      <c r="J53" s="83"/>
    </row>
    <row r="54" spans="1:10" ht="12.75">
      <c r="A54">
        <v>53</v>
      </c>
      <c r="B54" s="84">
        <v>25.68</v>
      </c>
      <c r="C54" s="90">
        <f>SUM($B$2:B54)-SUM($D$2:D54)</f>
        <v>-11.839999999999918</v>
      </c>
      <c r="D54" s="84">
        <v>24.95</v>
      </c>
      <c r="E54" s="87">
        <f>SUM($B$2:B54)-SUM($G$2:G54)</f>
        <v>-15.010000000000218</v>
      </c>
      <c r="F54" s="92">
        <f>SUM($D$2:D54)-SUM($G$2:G54)</f>
        <v>-3.1700000000003</v>
      </c>
      <c r="G54" s="84">
        <v>25.13</v>
      </c>
      <c r="H54" s="84">
        <v>26.35</v>
      </c>
      <c r="I54" s="83"/>
      <c r="J54" s="83"/>
    </row>
    <row r="55" spans="1:10" ht="12.75">
      <c r="A55">
        <v>54</v>
      </c>
      <c r="B55" s="84">
        <v>24.94</v>
      </c>
      <c r="C55" s="90">
        <f>SUM($B$2:B55)-SUM($D$2:D55)</f>
        <v>-12.299999999999955</v>
      </c>
      <c r="D55" s="84">
        <v>25.4</v>
      </c>
      <c r="E55" s="87">
        <f>SUM($B$2:B55)-SUM($G$2:G55)</f>
        <v>-14.870000000000118</v>
      </c>
      <c r="F55" s="92">
        <f>SUM($D$2:D55)-SUM($G$2:G55)</f>
        <v>-2.5700000000001637</v>
      </c>
      <c r="G55" s="84">
        <v>24.8</v>
      </c>
      <c r="H55" s="84">
        <v>25.65</v>
      </c>
      <c r="I55" s="83"/>
      <c r="J55" s="83"/>
    </row>
    <row r="56" spans="1:10" ht="12.75">
      <c r="A56">
        <v>55</v>
      </c>
      <c r="B56" s="84">
        <v>25.2</v>
      </c>
      <c r="C56" s="90">
        <f>SUM($B$2:B56)-SUM($D$2:D56)</f>
        <v>-12.2199999999998</v>
      </c>
      <c r="D56" s="84">
        <v>25.12</v>
      </c>
      <c r="E56" s="87">
        <f>SUM($B$2:B56)-SUM($G$2:G56)</f>
        <v>-14.850000000000136</v>
      </c>
      <c r="F56" s="92">
        <f>SUM($D$2:D56)-SUM($G$2:G56)</f>
        <v>-2.6300000000003365</v>
      </c>
      <c r="G56" s="84">
        <v>25.18</v>
      </c>
      <c r="H56" s="84">
        <v>26.28</v>
      </c>
      <c r="I56" s="83"/>
      <c r="J56" s="83"/>
    </row>
    <row r="57" spans="1:10" ht="12.75">
      <c r="A57">
        <v>56</v>
      </c>
      <c r="B57" s="84">
        <v>25.4</v>
      </c>
      <c r="C57" s="90">
        <f>SUM($B$2:B57)-SUM($D$2:D57)</f>
        <v>-11.919999999999618</v>
      </c>
      <c r="D57" s="84">
        <v>25.1</v>
      </c>
      <c r="E57" s="87">
        <f>SUM($B$2:B57)-SUM($G$2:G57)</f>
        <v>-13.990000000000009</v>
      </c>
      <c r="F57" s="92">
        <f>SUM($D$2:D57)-SUM($G$2:G57)</f>
        <v>-2.070000000000391</v>
      </c>
      <c r="G57" s="84">
        <v>24.54</v>
      </c>
      <c r="H57" s="84">
        <v>26.28</v>
      </c>
      <c r="I57" s="83"/>
      <c r="J57" s="83"/>
    </row>
    <row r="58" spans="1:10" ht="12.75">
      <c r="A58">
        <v>57</v>
      </c>
      <c r="B58" s="84">
        <v>25.32</v>
      </c>
      <c r="C58" s="90">
        <f>SUM($B$2:B58)-SUM($D$2:D58)</f>
        <v>-12.359999999999673</v>
      </c>
      <c r="D58" s="84">
        <v>25.76</v>
      </c>
      <c r="E58" s="87">
        <f>SUM($B$2:B58)-SUM($G$2:G58)</f>
        <v>-14.200000000000045</v>
      </c>
      <c r="F58" s="92">
        <f>SUM($D$2:D58)-SUM($G$2:G58)</f>
        <v>-1.840000000000373</v>
      </c>
      <c r="G58" s="84">
        <v>25.53</v>
      </c>
      <c r="H58" s="84">
        <v>25.73</v>
      </c>
      <c r="I58" s="83"/>
      <c r="J58" s="83"/>
    </row>
    <row r="59" spans="1:10" ht="12.75">
      <c r="A59">
        <v>58</v>
      </c>
      <c r="B59" s="84">
        <v>25.22</v>
      </c>
      <c r="C59" s="90">
        <f>SUM($B$2:B59)-SUM($D$2:D59)</f>
        <v>-12.719999999999573</v>
      </c>
      <c r="D59" s="84">
        <v>25.58</v>
      </c>
      <c r="E59" s="87">
        <f>SUM($B$2:B59)-SUM($G$2:G59)</f>
        <v>-14.279999999999973</v>
      </c>
      <c r="F59" s="92">
        <f>SUM($D$2:D59)-SUM($G$2:G59)</f>
        <v>-1.5600000000004002</v>
      </c>
      <c r="G59" s="84">
        <v>25.3</v>
      </c>
      <c r="H59" s="84">
        <v>25.24</v>
      </c>
      <c r="I59" s="83"/>
      <c r="J59" s="83"/>
    </row>
    <row r="60" spans="1:10" ht="12.75">
      <c r="A60">
        <v>59</v>
      </c>
      <c r="B60" s="84">
        <v>25.65</v>
      </c>
      <c r="C60" s="90">
        <f>SUM($B$2:B60)-SUM($D$2:D60)</f>
        <v>-12.489999999999554</v>
      </c>
      <c r="D60" s="84">
        <v>25.42</v>
      </c>
      <c r="E60" s="87">
        <f>SUM($B$2:B60)-SUM($G$2:G60)</f>
        <v>-13.569999999999936</v>
      </c>
      <c r="F60" s="92">
        <f>SUM($D$2:D60)-SUM($G$2:G60)</f>
        <v>-1.080000000000382</v>
      </c>
      <c r="G60" s="84">
        <v>24.94</v>
      </c>
      <c r="H60" s="84">
        <v>26.2</v>
      </c>
      <c r="I60" s="83"/>
      <c r="J60" s="83"/>
    </row>
    <row r="61" spans="1:10" ht="12.75">
      <c r="A61">
        <v>60</v>
      </c>
      <c r="B61" s="84">
        <v>24.87</v>
      </c>
      <c r="C61" s="90">
        <f>SUM($B$2:B61)-SUM($D$2:D61)</f>
        <v>-12.859999999999673</v>
      </c>
      <c r="D61" s="84">
        <v>25.24</v>
      </c>
      <c r="E61" s="87">
        <f>SUM($B$2:B61)-SUM($G$2:G61)</f>
        <v>-13.25</v>
      </c>
      <c r="F61" s="92">
        <f>SUM($D$2:D61)-SUM($G$2:G61)</f>
        <v>-0.3900000000003274</v>
      </c>
      <c r="G61" s="84">
        <v>24.55</v>
      </c>
      <c r="H61" s="84">
        <v>26.69</v>
      </c>
      <c r="I61" s="83"/>
      <c r="J61" s="83"/>
    </row>
    <row r="62" spans="1:10" ht="12.75">
      <c r="A62">
        <v>61</v>
      </c>
      <c r="B62" s="84">
        <v>25.26</v>
      </c>
      <c r="C62" s="90">
        <f>SUM($B$2:B62)-SUM($D$2:D62)</f>
        <v>-13.849999999999682</v>
      </c>
      <c r="D62" s="84">
        <v>26.25</v>
      </c>
      <c r="E62" s="87">
        <f>SUM($B$2:B62)-SUM($G$2:G62)</f>
        <v>-13.329999999999927</v>
      </c>
      <c r="F62" s="92">
        <f>SUM($D$2:D62)-SUM($G$2:G62)</f>
        <v>0.5199999999997544</v>
      </c>
      <c r="G62" s="84">
        <v>25.34</v>
      </c>
      <c r="H62" s="84">
        <v>26.13</v>
      </c>
      <c r="I62" s="83"/>
      <c r="J62" s="83"/>
    </row>
    <row r="63" spans="1:10" ht="12.75">
      <c r="A63">
        <v>62</v>
      </c>
      <c r="B63" s="84">
        <v>25.72</v>
      </c>
      <c r="C63" s="90">
        <f>SUM($B$2:B63)-SUM($D$2:D63)</f>
        <v>-14.779999999999745</v>
      </c>
      <c r="D63" s="84">
        <v>26.65</v>
      </c>
      <c r="E63" s="87">
        <f>SUM($B$2:B63)-SUM($G$2:G63)</f>
        <v>-13.529999999999973</v>
      </c>
      <c r="F63" s="92">
        <f>SUM($D$2:D63)-SUM($G$2:G63)</f>
        <v>1.2499999999997726</v>
      </c>
      <c r="G63" s="84">
        <v>25.92</v>
      </c>
      <c r="H63" s="84">
        <v>26.29</v>
      </c>
      <c r="I63" s="83"/>
      <c r="J63" s="83"/>
    </row>
    <row r="64" spans="1:10" ht="12.75">
      <c r="A64">
        <v>63</v>
      </c>
      <c r="B64" s="84">
        <v>25.21</v>
      </c>
      <c r="C64" s="90">
        <f>SUM($B$2:B64)-SUM($D$2:D64)</f>
        <v>-14.539999999999736</v>
      </c>
      <c r="D64" s="84">
        <v>24.97</v>
      </c>
      <c r="E64" s="87">
        <f>SUM($B$2:B64)-SUM($G$2:G64)</f>
        <v>-13.179999999999836</v>
      </c>
      <c r="F64" s="92">
        <f>SUM($D$2:D64)-SUM($G$2:G64)</f>
        <v>1.3599999999999</v>
      </c>
      <c r="G64" s="84">
        <v>24.86</v>
      </c>
      <c r="H64" s="84">
        <v>25.95</v>
      </c>
      <c r="I64" s="83"/>
      <c r="J64" s="83"/>
    </row>
    <row r="65" spans="1:10" ht="12.75">
      <c r="A65">
        <v>64</v>
      </c>
      <c r="B65" s="84">
        <v>25.08</v>
      </c>
      <c r="C65" s="90">
        <f>SUM($B$2:B65)-SUM($D$2:D65)</f>
        <v>-14.599999999999909</v>
      </c>
      <c r="D65" s="84">
        <v>25.14</v>
      </c>
      <c r="E65" s="87">
        <f>SUM($B$2:B65)-SUM($G$2:G65)</f>
        <v>-13.230000000000018</v>
      </c>
      <c r="F65" s="92">
        <f>SUM($D$2:D65)-SUM($G$2:G65)</f>
        <v>1.3699999999998909</v>
      </c>
      <c r="G65" s="84">
        <v>25.13</v>
      </c>
      <c r="H65" s="84">
        <v>25.49</v>
      </c>
      <c r="I65" s="83"/>
      <c r="J65" s="83"/>
    </row>
    <row r="66" spans="1:10" ht="12.75">
      <c r="A66">
        <v>65</v>
      </c>
      <c r="B66" s="84">
        <v>25.47</v>
      </c>
      <c r="C66" s="90">
        <f>SUM($B$2:B66)-SUM($D$2:D66)</f>
        <v>-14.249999999999773</v>
      </c>
      <c r="D66" s="84">
        <v>25.12</v>
      </c>
      <c r="E66" s="87">
        <f>SUM($B$2:B66)-SUM($G$2:G66)</f>
        <v>-13.099999999999909</v>
      </c>
      <c r="F66" s="92">
        <f>SUM($D$2:D66)-SUM($G$2:G66)</f>
        <v>1.1499999999998636</v>
      </c>
      <c r="G66" s="84">
        <v>25.34</v>
      </c>
      <c r="H66" s="84">
        <v>26.59</v>
      </c>
      <c r="I66" s="83"/>
      <c r="J66" s="83"/>
    </row>
    <row r="67" spans="1:10" ht="12.75">
      <c r="A67">
        <v>66</v>
      </c>
      <c r="B67" s="84">
        <v>25.12</v>
      </c>
      <c r="C67" s="90">
        <f>SUM($B$2:B67)-SUM($D$2:D67)</f>
        <v>-14.539999999999964</v>
      </c>
      <c r="D67" s="84">
        <v>25.41</v>
      </c>
      <c r="E67" s="87">
        <f>SUM($B$2:B67)-SUM($G$2:G67)</f>
        <v>-13.180000000000064</v>
      </c>
      <c r="F67" s="92">
        <f>SUM($D$2:D67)-SUM($G$2:G67)</f>
        <v>1.3599999999999</v>
      </c>
      <c r="G67" s="84">
        <v>25.2</v>
      </c>
      <c r="H67" s="84">
        <v>25.65</v>
      </c>
      <c r="I67" s="83"/>
      <c r="J67" s="83"/>
    </row>
    <row r="68" spans="1:10" ht="12.75">
      <c r="A68">
        <v>67</v>
      </c>
      <c r="B68" s="84">
        <v>25.2</v>
      </c>
      <c r="C68" s="90">
        <f>SUM($B$2:B68)-SUM($D$2:D68)</f>
        <v>-14.720000000000027</v>
      </c>
      <c r="D68" s="84">
        <v>25.38</v>
      </c>
      <c r="E68" s="87">
        <f>SUM($B$2:B68)-SUM($G$2:G68)</f>
        <v>-12.75</v>
      </c>
      <c r="F68" s="92">
        <f>SUM($D$2:D68)-SUM($G$2:G68)</f>
        <v>1.9700000000000273</v>
      </c>
      <c r="G68" s="84">
        <v>24.77</v>
      </c>
      <c r="H68" s="84">
        <v>26.56</v>
      </c>
      <c r="I68" s="83"/>
      <c r="J68" s="83"/>
    </row>
    <row r="69" spans="1:10" ht="12.75">
      <c r="A69">
        <v>68</v>
      </c>
      <c r="B69" s="84">
        <v>26.78</v>
      </c>
      <c r="C69" s="90">
        <f>SUM($B$2:B69)-SUM($D$2:D69)</f>
        <v>-13.420000000000073</v>
      </c>
      <c r="D69" s="84">
        <v>25.48</v>
      </c>
      <c r="E69" s="87">
        <f>SUM($B$2:B69)-SUM($G$2:G69)</f>
        <v>-10.930000000000064</v>
      </c>
      <c r="F69" s="92">
        <f>SUM($D$2:D69)-SUM($G$2:G69)</f>
        <v>2.490000000000009</v>
      </c>
      <c r="G69" s="84">
        <v>24.96</v>
      </c>
      <c r="H69" s="84">
        <v>27.24</v>
      </c>
      <c r="I69" s="83"/>
      <c r="J69" s="83"/>
    </row>
    <row r="70" spans="1:10" ht="12.75">
      <c r="A70">
        <v>69</v>
      </c>
      <c r="B70" s="84">
        <v>26.71</v>
      </c>
      <c r="C70" s="90">
        <f>SUM($B$2:B70)-SUM($D$2:D70)</f>
        <v>-11.579999999999927</v>
      </c>
      <c r="D70" s="84">
        <v>24.87</v>
      </c>
      <c r="E70" s="87">
        <f>SUM($B$2:B70)-SUM($G$2:G70)</f>
        <v>-9.400000000000091</v>
      </c>
      <c r="F70" s="92">
        <f>SUM($D$2:D70)-SUM($G$2:G70)</f>
        <v>2.1799999999998363</v>
      </c>
      <c r="G70" s="84">
        <v>25.18</v>
      </c>
      <c r="H70" s="84">
        <v>25.94</v>
      </c>
      <c r="I70" s="83"/>
      <c r="J70" s="83"/>
    </row>
    <row r="71" spans="1:10" ht="12.75">
      <c r="A71">
        <v>70</v>
      </c>
      <c r="B71" s="84">
        <v>25.39</v>
      </c>
      <c r="C71" s="90">
        <f>SUM($B$2:B71)-SUM($D$2:D71)</f>
        <v>-11.259999999999764</v>
      </c>
      <c r="D71" s="84">
        <v>25.07</v>
      </c>
      <c r="E71" s="87">
        <f>SUM($B$2:B71)-SUM($G$2:G71)</f>
        <v>-9.8599999999999</v>
      </c>
      <c r="F71" s="92">
        <f>SUM($D$2:D71)-SUM($G$2:G71)</f>
        <v>1.3999999999998636</v>
      </c>
      <c r="G71" s="84">
        <v>25.85</v>
      </c>
      <c r="H71" s="84"/>
      <c r="I71" s="83"/>
      <c r="J71" s="83"/>
    </row>
    <row r="72" spans="1:10" ht="12.75">
      <c r="A72">
        <v>71</v>
      </c>
      <c r="B72" s="84">
        <v>25.66</v>
      </c>
      <c r="C72" s="90">
        <f>SUM($B$2:B72)-SUM($D$2:D72)</f>
        <v>-10.819999999999709</v>
      </c>
      <c r="D72" s="84">
        <v>25.22</v>
      </c>
      <c r="E72" s="87">
        <f>SUM($B$2:B72)-SUM($G$2:G72)</f>
        <v>-9.319999999999709</v>
      </c>
      <c r="F72" s="92">
        <f>SUM($D$2:D72)-SUM($G$2:G72)</f>
        <v>1.5</v>
      </c>
      <c r="G72" s="84">
        <v>25.12</v>
      </c>
      <c r="H72" s="84"/>
      <c r="I72" s="83"/>
      <c r="J72" s="83"/>
    </row>
    <row r="73" spans="1:10" ht="12.75">
      <c r="A73">
        <v>72</v>
      </c>
      <c r="B73" s="84">
        <v>25.65</v>
      </c>
      <c r="C73" s="90">
        <f>SUM($B$2:B73)-SUM($D$2:D73)</f>
        <v>14.830000000000382</v>
      </c>
      <c r="D73" s="84"/>
      <c r="E73" s="87">
        <f>SUM($B$2:B73)-SUM($G$2:G73)</f>
        <v>16.330000000000382</v>
      </c>
      <c r="F73" s="92">
        <f>SUM($D$2:D73)-SUM($G$2:G73)</f>
        <v>1.5</v>
      </c>
      <c r="G73" s="84"/>
      <c r="H73" s="84"/>
      <c r="I73" s="83"/>
      <c r="J73" s="83"/>
    </row>
    <row r="74" spans="1:10" ht="12.75">
      <c r="A74">
        <v>73</v>
      </c>
      <c r="B74" s="84"/>
      <c r="C74" s="89"/>
      <c r="D74" s="84"/>
      <c r="E74" s="87"/>
      <c r="F74" s="92"/>
      <c r="G74" s="84"/>
      <c r="H74" s="84"/>
      <c r="I74" s="83"/>
      <c r="J74" s="83"/>
    </row>
    <row r="77" spans="2:7" ht="12.75">
      <c r="B77" s="85">
        <f>SUM(B2:B76)</f>
        <v>1818.7400000000005</v>
      </c>
      <c r="D77" s="85">
        <f>SUM(D2:D76)</f>
        <v>1803.91</v>
      </c>
      <c r="G77" s="85">
        <f>SUM(G2:G76)</f>
        <v>1802.41</v>
      </c>
    </row>
  </sheetData>
  <sheetProtection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</Manager>
  <Company>TJ Spartak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subject>Čelákovice Open 2008</dc:subject>
  <dc:creator>MP</dc:creator>
  <cp:keywords/>
  <dc:description/>
  <cp:lastModifiedBy>jiri.novacek</cp:lastModifiedBy>
  <cp:lastPrinted>2013-09-27T10:14:02Z</cp:lastPrinted>
  <dcterms:created xsi:type="dcterms:W3CDTF">2007-08-20T05:50:03Z</dcterms:created>
  <dcterms:modified xsi:type="dcterms:W3CDTF">2017-02-19T17:34:25Z</dcterms:modified>
  <cp:category/>
  <cp:version/>
  <cp:contentType/>
  <cp:contentStatus/>
</cp:coreProperties>
</file>