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4745" firstSheet="1" activeTab="1"/>
  </bookViews>
  <sheets>
    <sheet name="Bodování" sheetId="1" state="hidden" r:id="rId1"/>
    <sheet name="F1" sheetId="2" r:id="rId2"/>
    <sheet name="Hobby EP" sheetId="3" r:id="rId3"/>
    <sheet name="MOF 2WD" sheetId="4" r:id="rId4"/>
  </sheets>
  <definedNames>
    <definedName name="_xlnm.Print_Area" localSheetId="1">'F1'!$A$1:$AK$26</definedName>
    <definedName name="_xlnm.Print_Area" localSheetId="2">'Hobby EP'!$A$1:$AK$26</definedName>
    <definedName name="_xlnm.Print_Area" localSheetId="3">'MOF 2WD'!$A$1:$AK$26</definedName>
  </definedNames>
  <calcPr fullCalcOnLoad="1"/>
</workbook>
</file>

<file path=xl/sharedStrings.xml><?xml version="1.0" encoding="utf-8"?>
<sst xmlns="http://schemas.openxmlformats.org/spreadsheetml/2006/main" count="87" uniqueCount="54">
  <si>
    <t>Jezdec:</t>
  </si>
  <si>
    <t>Umístnění v závodu</t>
  </si>
  <si>
    <t>Pořadí</t>
  </si>
  <si>
    <t>pořadí</t>
  </si>
  <si>
    <t>body</t>
  </si>
  <si>
    <t>Počet
účastí</t>
  </si>
  <si>
    <t>celkem</t>
  </si>
  <si>
    <t>upravené</t>
  </si>
  <si>
    <t>Bodování</t>
  </si>
  <si>
    <t>Bodování jednotlivých závodů</t>
  </si>
  <si>
    <t>nejlepší</t>
  </si>
  <si>
    <t>nejhorší</t>
  </si>
  <si>
    <t>umístnění</t>
  </si>
  <si>
    <t>účast</t>
  </si>
  <si>
    <t>Počet závodů v poháru :</t>
  </si>
  <si>
    <t>Pfeffer Miloslav</t>
  </si>
  <si>
    <t>Holub Pavel</t>
  </si>
  <si>
    <t>Těhník Jiří</t>
  </si>
  <si>
    <t>Kupilík Tomáš</t>
  </si>
  <si>
    <t>Kraft Jan</t>
  </si>
  <si>
    <t>Hubr Jan</t>
  </si>
  <si>
    <t>Čížek Vladimír</t>
  </si>
  <si>
    <t>Mádr David</t>
  </si>
  <si>
    <t>Klik Richard</t>
  </si>
  <si>
    <t>Roček Jakub</t>
  </si>
  <si>
    <t>Kučera Martin</t>
  </si>
  <si>
    <t>Roček Vladimír</t>
  </si>
  <si>
    <t>Vyhnálek Viktor jun.</t>
  </si>
  <si>
    <t>Vyhnálek Petr</t>
  </si>
  <si>
    <t>Cinger Jan</t>
  </si>
  <si>
    <t>Olšaník Martin</t>
  </si>
  <si>
    <t>Prchal Libor</t>
  </si>
  <si>
    <t>Klimeš Cedrik</t>
  </si>
  <si>
    <t>Pšondr Petr</t>
  </si>
  <si>
    <t>Holub Lukáš jun.</t>
  </si>
  <si>
    <t>Olšaník Jakub jun.</t>
  </si>
  <si>
    <t>Jiruf Michal</t>
  </si>
  <si>
    <t>Prchal Jan jun.</t>
  </si>
  <si>
    <t>Vyhnálek Ríša jun.</t>
  </si>
  <si>
    <t>F1 2014-2015 zima</t>
  </si>
  <si>
    <t>Hobby 2014-2015 zima</t>
  </si>
  <si>
    <t>Mini Off Road 2WD 2014-2015</t>
  </si>
  <si>
    <t>Würstl Marek jun.</t>
  </si>
  <si>
    <t>Krutil Filip</t>
  </si>
  <si>
    <t>Laci David</t>
  </si>
  <si>
    <t>Trojan Ivo</t>
  </si>
  <si>
    <t>Sedláček Tomáš</t>
  </si>
  <si>
    <t>Jerhot Kuba</t>
  </si>
  <si>
    <t>Würstl Radek</t>
  </si>
  <si>
    <t>Novák Jakub jun.</t>
  </si>
  <si>
    <t>Krutil Dominik jun.</t>
  </si>
  <si>
    <t>Hadrava Miroslav</t>
  </si>
  <si>
    <t>Pospíchal Jiří</t>
  </si>
  <si>
    <t>Hanzlík Zdenek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</si>
</sst>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2"/>
      <name val="Arial"/>
      <family val="2"/>
    </font>
    <font>
      <b/>
      <sz val="10"/>
      <name val="Arial CE"/>
      <family val="0"/>
    </font>
    <font>
      <i/>
      <sz val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8"/>
      <color indexed="41"/>
      <name val="Arial"/>
      <family val="2"/>
    </font>
    <font>
      <i/>
      <sz val="8"/>
      <color indexed="9"/>
      <name val="Arial"/>
      <family val="2"/>
    </font>
    <font>
      <i/>
      <sz val="8"/>
      <color indexed="9"/>
      <name val="Arial CE"/>
      <family val="0"/>
    </font>
    <font>
      <i/>
      <sz val="6"/>
      <name val="Arial"/>
      <family val="2"/>
    </font>
    <font>
      <i/>
      <sz val="6"/>
      <color indexed="42"/>
      <name val="Arial"/>
      <family val="2"/>
    </font>
    <font>
      <b/>
      <i/>
      <sz val="6"/>
      <color indexed="10"/>
      <name val="Arial"/>
      <family val="2"/>
    </font>
    <font>
      <i/>
      <sz val="8"/>
      <color indexed="10"/>
      <name val="Arial CE"/>
      <family val="0"/>
    </font>
    <font>
      <b/>
      <sz val="10"/>
      <name val="Arial"/>
      <family val="2"/>
    </font>
    <font>
      <b/>
      <sz val="20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46" applyFont="1" applyBorder="1" applyAlignment="1">
      <alignment horizontal="center"/>
      <protection/>
    </xf>
    <xf numFmtId="0" fontId="2" fillId="0" borderId="13" xfId="46" applyFont="1" applyBorder="1" applyAlignment="1">
      <alignment horizontal="center"/>
      <protection/>
    </xf>
    <xf numFmtId="0" fontId="2" fillId="0" borderId="14" xfId="46" applyFont="1" applyBorder="1" applyAlignment="1">
      <alignment horizontal="center"/>
      <protection/>
    </xf>
    <xf numFmtId="0" fontId="2" fillId="0" borderId="15" xfId="46" applyFont="1" applyBorder="1" applyAlignment="1">
      <alignment horizontal="center"/>
      <protection/>
    </xf>
    <xf numFmtId="0" fontId="0" fillId="0" borderId="0" xfId="0" applyFont="1" applyAlignment="1">
      <alignment/>
    </xf>
    <xf numFmtId="1" fontId="3" fillId="0" borderId="0" xfId="0" applyNumberFormat="1" applyFont="1" applyBorder="1" applyAlignment="1">
      <alignment horizontal="right" vertical="center" indent="1"/>
    </xf>
    <xf numFmtId="1" fontId="3" fillId="0" borderId="16" xfId="0" applyNumberFormat="1" applyFont="1" applyBorder="1" applyAlignment="1">
      <alignment horizontal="right" vertical="center" indent="1"/>
    </xf>
    <xf numFmtId="0" fontId="2" fillId="33" borderId="17" xfId="46" applyFont="1" applyFill="1" applyBorder="1" applyAlignment="1">
      <alignment horizontal="center" vertical="center" wrapText="1"/>
      <protection/>
    </xf>
    <xf numFmtId="0" fontId="2" fillId="33" borderId="18" xfId="46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33" borderId="20" xfId="46" applyFont="1" applyFill="1" applyBorder="1" applyAlignment="1">
      <alignment horizontal="center" vertical="center"/>
      <protection/>
    </xf>
    <xf numFmtId="0" fontId="9" fillId="33" borderId="21" xfId="46" applyFont="1" applyFill="1" applyBorder="1" applyAlignment="1">
      <alignment horizontal="center" vertical="center" wrapText="1"/>
      <protection/>
    </xf>
    <xf numFmtId="0" fontId="9" fillId="33" borderId="22" xfId="46" applyFont="1" applyFill="1" applyBorder="1" applyAlignment="1">
      <alignment horizontal="center" vertical="center" wrapText="1"/>
      <protection/>
    </xf>
    <xf numFmtId="164" fontId="12" fillId="34" borderId="0" xfId="46" applyNumberFormat="1" applyFont="1" applyFill="1" applyBorder="1" applyAlignment="1">
      <alignment horizontal="center" vertical="center"/>
      <protection/>
    </xf>
    <xf numFmtId="164" fontId="12" fillId="34" borderId="23" xfId="46" applyNumberFormat="1" applyFont="1" applyFill="1" applyBorder="1" applyAlignment="1">
      <alignment horizontal="center" vertical="center"/>
      <protection/>
    </xf>
    <xf numFmtId="0" fontId="2" fillId="0" borderId="24" xfId="46" applyFont="1" applyFill="1" applyBorder="1" applyAlignment="1" applyProtection="1">
      <alignment horizontal="left" vertical="center" indent="1"/>
      <protection locked="0"/>
    </xf>
    <xf numFmtId="0" fontId="7" fillId="0" borderId="0" xfId="46" applyFont="1" applyBorder="1" applyAlignment="1">
      <alignment vertical="center"/>
      <protection/>
    </xf>
    <xf numFmtId="0" fontId="2" fillId="0" borderId="0" xfId="46" applyFont="1" applyFill="1" applyBorder="1" applyAlignment="1" applyProtection="1">
      <alignment horizontal="left" vertical="center" indent="1"/>
      <protection locked="0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3" fillId="0" borderId="24" xfId="0" applyNumberFormat="1" applyFont="1" applyBorder="1" applyAlignment="1">
      <alignment horizontal="right" vertical="center" indent="1"/>
    </xf>
    <xf numFmtId="0" fontId="10" fillId="0" borderId="27" xfId="46" applyFont="1" applyFill="1" applyBorder="1" applyAlignment="1">
      <alignment horizontal="center" vertical="center" wrapText="1"/>
      <protection/>
    </xf>
    <xf numFmtId="0" fontId="10" fillId="0" borderId="28" xfId="46" applyFont="1" applyFill="1" applyBorder="1" applyAlignment="1">
      <alignment horizontal="center" vertical="center" wrapText="1"/>
      <protection/>
    </xf>
    <xf numFmtId="0" fontId="11" fillId="0" borderId="29" xfId="0" applyFont="1" applyFill="1" applyBorder="1" applyAlignment="1">
      <alignment horizontal="center" vertical="center" wrapText="1"/>
    </xf>
    <xf numFmtId="164" fontId="13" fillId="34" borderId="28" xfId="46" applyNumberFormat="1" applyFont="1" applyFill="1" applyBorder="1" applyAlignment="1">
      <alignment horizontal="center" vertical="center" wrapText="1"/>
      <protection/>
    </xf>
    <xf numFmtId="164" fontId="13" fillId="34" borderId="30" xfId="46" applyNumberFormat="1" applyFont="1" applyFill="1" applyBorder="1" applyAlignment="1">
      <alignment horizontal="center" vertical="center" wrapText="1"/>
      <protection/>
    </xf>
    <xf numFmtId="1" fontId="14" fillId="33" borderId="21" xfId="46" applyNumberFormat="1" applyFont="1" applyFill="1" applyBorder="1" applyAlignment="1">
      <alignment horizontal="center" vertical="center"/>
      <protection/>
    </xf>
    <xf numFmtId="0" fontId="2" fillId="0" borderId="19" xfId="46" applyFont="1" applyFill="1" applyBorder="1" applyAlignment="1">
      <alignment horizontal="right" vertical="center" indent="1"/>
      <protection/>
    </xf>
    <xf numFmtId="1" fontId="2" fillId="0" borderId="0" xfId="46" applyNumberFormat="1" applyFont="1" applyFill="1" applyBorder="1" applyAlignment="1" applyProtection="1">
      <alignment horizontal="right" vertical="center" indent="1"/>
      <protection locked="0"/>
    </xf>
    <xf numFmtId="1" fontId="2" fillId="0" borderId="24" xfId="46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2" fillId="0" borderId="24" xfId="46" applyFont="1" applyFill="1" applyBorder="1" applyAlignment="1">
      <alignment horizontal="right" vertical="center" indent="1"/>
      <protection/>
    </xf>
    <xf numFmtId="0" fontId="2" fillId="0" borderId="31" xfId="46" applyFont="1" applyFill="1" applyBorder="1" applyAlignment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33" borderId="21" xfId="46" applyFont="1" applyFill="1" applyBorder="1" applyAlignment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1" fontId="2" fillId="0" borderId="0" xfId="46" applyNumberFormat="1" applyFont="1" applyFill="1" applyBorder="1" applyAlignment="1">
      <alignment horizontal="right" vertical="center" indent="1"/>
      <protection/>
    </xf>
    <xf numFmtId="1" fontId="2" fillId="0" borderId="16" xfId="46" applyNumberFormat="1" applyFont="1" applyFill="1" applyBorder="1" applyAlignment="1">
      <alignment horizontal="right" vertical="center" indent="1"/>
      <protection/>
    </xf>
    <xf numFmtId="1" fontId="0" fillId="0" borderId="0" xfId="0" applyNumberFormat="1" applyFont="1" applyFill="1" applyBorder="1" applyAlignment="1" applyProtection="1">
      <alignment horizontal="right" vertical="center" indent="1"/>
      <protection locked="0"/>
    </xf>
    <xf numFmtId="1" fontId="0" fillId="0" borderId="0" xfId="0" applyNumberFormat="1" applyFont="1" applyBorder="1" applyAlignment="1" applyProtection="1">
      <alignment horizontal="right" vertical="center" indent="1"/>
      <protection locked="0"/>
    </xf>
    <xf numFmtId="1" fontId="0" fillId="0" borderId="16" xfId="0" applyNumberFormat="1" applyFont="1" applyBorder="1" applyAlignment="1" applyProtection="1">
      <alignment horizontal="right" vertical="center" indent="1"/>
      <protection locked="0"/>
    </xf>
    <xf numFmtId="1" fontId="6" fillId="0" borderId="24" xfId="46" applyNumberFormat="1" applyFont="1" applyBorder="1" applyAlignment="1">
      <alignment horizontal="center" vertical="center"/>
      <protection/>
    </xf>
    <xf numFmtId="1" fontId="6" fillId="0" borderId="0" xfId="46" applyNumberFormat="1" applyFont="1" applyBorder="1" applyAlignment="1">
      <alignment horizontal="center" vertical="center"/>
      <protection/>
    </xf>
    <xf numFmtId="1" fontId="6" fillId="0" borderId="16" xfId="46" applyNumberFormat="1" applyFont="1" applyBorder="1" applyAlignment="1">
      <alignment horizontal="center" vertical="center"/>
      <protection/>
    </xf>
    <xf numFmtId="1" fontId="3" fillId="0" borderId="23" xfId="0" applyNumberFormat="1" applyFont="1" applyBorder="1" applyAlignment="1">
      <alignment horizontal="right" vertical="center" indent="1"/>
    </xf>
    <xf numFmtId="1" fontId="3" fillId="0" borderId="32" xfId="0" applyNumberFormat="1" applyFont="1" applyBorder="1" applyAlignment="1">
      <alignment horizontal="right" vertical="center" indent="1"/>
    </xf>
    <xf numFmtId="0" fontId="7" fillId="0" borderId="28" xfId="46" applyFont="1" applyBorder="1" applyAlignment="1">
      <alignment vertical="center"/>
      <protection/>
    </xf>
    <xf numFmtId="0" fontId="16" fillId="0" borderId="28" xfId="46" applyFont="1" applyBorder="1" applyAlignment="1" applyProtection="1">
      <alignment horizontal="left" vertical="center"/>
      <protection locked="0"/>
    </xf>
    <xf numFmtId="164" fontId="8" fillId="33" borderId="17" xfId="46" applyNumberFormat="1" applyFont="1" applyFill="1" applyBorder="1" applyAlignment="1" applyProtection="1">
      <alignment horizontal="center" vertical="center"/>
      <protection locked="0"/>
    </xf>
    <xf numFmtId="1" fontId="2" fillId="0" borderId="0" xfId="46" applyNumberFormat="1" applyFont="1" applyFill="1" applyBorder="1" applyAlignment="1">
      <alignment horizontal="right" vertical="center" indent="1"/>
      <protection/>
    </xf>
    <xf numFmtId="49" fontId="0" fillId="0" borderId="0" xfId="0" applyNumberFormat="1" applyAlignment="1">
      <alignment horizontal="center" vertical="center"/>
    </xf>
    <xf numFmtId="1" fontId="2" fillId="0" borderId="24" xfId="46" applyNumberFormat="1" applyFont="1" applyFill="1" applyBorder="1" applyAlignment="1" applyProtection="1">
      <alignment horizontal="right" vertical="center" indent="1"/>
      <protection locked="0"/>
    </xf>
    <xf numFmtId="0" fontId="2" fillId="0" borderId="33" xfId="46" applyFont="1" applyFill="1" applyBorder="1" applyAlignment="1">
      <alignment horizontal="right" vertical="center" indent="1"/>
      <protection/>
    </xf>
    <xf numFmtId="0" fontId="2" fillId="0" borderId="33" xfId="46" applyFont="1" applyFill="1" applyBorder="1" applyAlignment="1" applyProtection="1">
      <alignment horizontal="left" vertical="center" indent="1"/>
      <protection locked="0"/>
    </xf>
    <xf numFmtId="1" fontId="2" fillId="0" borderId="33" xfId="46" applyNumberFormat="1" applyFont="1" applyFill="1" applyBorder="1" applyAlignment="1" applyProtection="1">
      <alignment horizontal="right" vertical="center" indent="1"/>
      <protection locked="0"/>
    </xf>
    <xf numFmtId="1" fontId="6" fillId="0" borderId="33" xfId="46" applyNumberFormat="1" applyFont="1" applyBorder="1" applyAlignment="1">
      <alignment horizontal="center" vertical="center"/>
      <protection/>
    </xf>
    <xf numFmtId="1" fontId="3" fillId="0" borderId="33" xfId="0" applyNumberFormat="1" applyFont="1" applyBorder="1" applyAlignment="1">
      <alignment horizontal="right" vertical="center" indent="1"/>
    </xf>
    <xf numFmtId="1" fontId="2" fillId="6" borderId="24" xfId="46" applyNumberFormat="1" applyFont="1" applyFill="1" applyBorder="1" applyAlignment="1">
      <alignment horizontal="right" vertical="center" indent="1"/>
      <protection/>
    </xf>
    <xf numFmtId="1" fontId="2" fillId="6" borderId="24" xfId="46" applyNumberFormat="1" applyFont="1" applyFill="1" applyBorder="1" applyAlignment="1">
      <alignment horizontal="right" vertical="center" indent="1"/>
      <protection/>
    </xf>
    <xf numFmtId="1" fontId="2" fillId="6" borderId="33" xfId="46" applyNumberFormat="1" applyFont="1" applyFill="1" applyBorder="1" applyAlignment="1">
      <alignment horizontal="right" vertical="center" indent="1"/>
      <protection/>
    </xf>
    <xf numFmtId="1" fontId="2" fillId="6" borderId="33" xfId="46" applyNumberFormat="1" applyFont="1" applyFill="1" applyBorder="1" applyAlignment="1">
      <alignment horizontal="right" vertical="center" indent="1"/>
      <protection/>
    </xf>
    <xf numFmtId="1" fontId="2" fillId="0" borderId="0" xfId="46" applyNumberFormat="1" applyFont="1" applyFill="1" applyBorder="1" applyAlignment="1" applyProtection="1">
      <alignment horizontal="right" vertical="center" indent="1"/>
      <protection locked="0"/>
    </xf>
    <xf numFmtId="1" fontId="2" fillId="0" borderId="34" xfId="46" applyNumberFormat="1" applyFont="1" applyFill="1" applyBorder="1" applyAlignment="1" applyProtection="1">
      <alignment horizontal="right" vertical="center" indent="1"/>
      <protection locked="0"/>
    </xf>
    <xf numFmtId="1" fontId="2" fillId="6" borderId="0" xfId="46" applyNumberFormat="1" applyFont="1" applyFill="1" applyBorder="1" applyAlignment="1">
      <alignment horizontal="right" vertical="center" indent="1"/>
      <protection/>
    </xf>
    <xf numFmtId="1" fontId="2" fillId="6" borderId="0" xfId="46" applyNumberFormat="1" applyFont="1" applyFill="1" applyBorder="1" applyAlignment="1">
      <alignment horizontal="right" vertical="center" indent="1"/>
      <protection/>
    </xf>
    <xf numFmtId="1" fontId="2" fillId="6" borderId="35" xfId="46" applyNumberFormat="1" applyFont="1" applyFill="1" applyBorder="1" applyAlignment="1">
      <alignment horizontal="right" vertical="center" indent="1"/>
      <protection/>
    </xf>
    <xf numFmtId="1" fontId="6" fillId="0" borderId="36" xfId="46" applyNumberFormat="1" applyFont="1" applyBorder="1" applyAlignment="1">
      <alignment horizontal="center" vertical="center"/>
      <protection/>
    </xf>
    <xf numFmtId="1" fontId="2" fillId="0" borderId="34" xfId="46" applyNumberFormat="1" applyFont="1" applyFill="1" applyBorder="1" applyAlignment="1" applyProtection="1">
      <alignment horizontal="right" vertical="center" indent="1"/>
      <protection locked="0"/>
    </xf>
    <xf numFmtId="1" fontId="2" fillId="6" borderId="35" xfId="46" applyNumberFormat="1" applyFont="1" applyFill="1" applyBorder="1" applyAlignment="1">
      <alignment horizontal="right" vertical="center" indent="1"/>
      <protection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7" fillId="0" borderId="0" xfId="0" applyFont="1" applyFill="1" applyAlignment="1" applyProtection="1">
      <alignment horizontal="left" indent="1"/>
      <protection locked="0"/>
    </xf>
    <xf numFmtId="0" fontId="16" fillId="0" borderId="28" xfId="46" applyFont="1" applyBorder="1" applyAlignment="1" applyProtection="1">
      <alignment horizontal="right" vertical="center" indent="1"/>
      <protection/>
    </xf>
    <xf numFmtId="0" fontId="2" fillId="0" borderId="0" xfId="46" applyAlignment="1">
      <alignment horizontal="center" vertical="center"/>
      <protection/>
    </xf>
    <xf numFmtId="0" fontId="2" fillId="33" borderId="25" xfId="46" applyFont="1" applyFill="1" applyBorder="1" applyAlignment="1">
      <alignment horizontal="center" vertical="center"/>
      <protection/>
    </xf>
    <xf numFmtId="0" fontId="2" fillId="33" borderId="41" xfId="46" applyFill="1" applyBorder="1" applyAlignment="1">
      <alignment horizontal="center" vertical="center"/>
      <protection/>
    </xf>
    <xf numFmtId="0" fontId="4" fillId="33" borderId="33" xfId="46" applyFont="1" applyFill="1" applyBorder="1" applyAlignment="1">
      <alignment horizontal="center" vertical="center"/>
      <protection/>
    </xf>
    <xf numFmtId="0" fontId="4" fillId="33" borderId="35" xfId="46" applyFont="1" applyFill="1" applyBorder="1" applyAlignment="1">
      <alignment horizontal="center" vertical="center"/>
      <protection/>
    </xf>
    <xf numFmtId="0" fontId="2" fillId="33" borderId="42" xfId="46" applyFont="1" applyFill="1" applyBorder="1" applyAlignment="1">
      <alignment horizontal="center" vertical="center"/>
      <protection/>
    </xf>
    <xf numFmtId="0" fontId="2" fillId="33" borderId="42" xfId="46" applyFill="1" applyBorder="1" applyAlignment="1">
      <alignment horizontal="center" vertical="center"/>
      <protection/>
    </xf>
    <xf numFmtId="0" fontId="2" fillId="33" borderId="42" xfId="46" applyFont="1" applyFill="1" applyBorder="1" applyAlignment="1">
      <alignment horizontal="center" vertical="center" wrapText="1"/>
      <protection/>
    </xf>
    <xf numFmtId="0" fontId="2" fillId="33" borderId="43" xfId="46" applyFont="1" applyFill="1" applyBorder="1" applyAlignment="1">
      <alignment horizontal="center" vertical="center" wrapText="1"/>
      <protection/>
    </xf>
    <xf numFmtId="0" fontId="2" fillId="34" borderId="38" xfId="46" applyFont="1" applyFill="1" applyBorder="1" applyAlignment="1">
      <alignment horizontal="center" vertical="center"/>
      <protection/>
    </xf>
    <xf numFmtId="0" fontId="2" fillId="34" borderId="38" xfId="46" applyFill="1" applyBorder="1" applyAlignment="1">
      <alignment horizontal="center" vertical="center"/>
      <protection/>
    </xf>
    <xf numFmtId="0" fontId="2" fillId="34" borderId="44" xfId="46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51"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CC99"/>
        </patternFill>
      </fill>
      <border/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</font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i val="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B67"/>
  <sheetViews>
    <sheetView zoomScale="75" zoomScaleNormal="75" zoomScalePageLayoutView="0" workbookViewId="0" topLeftCell="A1">
      <selection activeCell="D15" sqref="D15"/>
    </sheetView>
  </sheetViews>
  <sheetFormatPr defaultColWidth="9.00390625" defaultRowHeight="12.75"/>
  <cols>
    <col min="1" max="16384" width="9.125" style="6" customWidth="1"/>
  </cols>
  <sheetData>
    <row r="1" spans="1:2" s="11" customFormat="1" ht="13.5" thickBot="1">
      <c r="A1" s="4" t="s">
        <v>3</v>
      </c>
      <c r="B1" s="5" t="s">
        <v>4</v>
      </c>
    </row>
    <row r="2" spans="1:2" s="11" customFormat="1" ht="12.75">
      <c r="A2" s="26">
        <v>0</v>
      </c>
      <c r="B2" s="27">
        <v>0</v>
      </c>
    </row>
    <row r="3" spans="1:2" ht="12.75">
      <c r="A3" s="7">
        <v>1</v>
      </c>
      <c r="B3" s="8">
        <v>50</v>
      </c>
    </row>
    <row r="4" spans="1:2" ht="12.75">
      <c r="A4" s="7">
        <v>2</v>
      </c>
      <c r="B4" s="8">
        <v>45</v>
      </c>
    </row>
    <row r="5" spans="1:2" ht="12.75">
      <c r="A5" s="7">
        <v>3</v>
      </c>
      <c r="B5" s="8">
        <v>42</v>
      </c>
    </row>
    <row r="6" spans="1:2" ht="12.75">
      <c r="A6" s="7">
        <v>4</v>
      </c>
      <c r="B6" s="8">
        <v>40</v>
      </c>
    </row>
    <row r="7" spans="1:2" ht="12.75">
      <c r="A7" s="7">
        <v>5</v>
      </c>
      <c r="B7" s="8">
        <v>39</v>
      </c>
    </row>
    <row r="8" spans="1:2" ht="12.75">
      <c r="A8" s="7">
        <v>6</v>
      </c>
      <c r="B8" s="8">
        <v>38</v>
      </c>
    </row>
    <row r="9" spans="1:2" ht="12.75">
      <c r="A9" s="7">
        <v>7</v>
      </c>
      <c r="B9" s="8">
        <v>37</v>
      </c>
    </row>
    <row r="10" spans="1:2" ht="12.75">
      <c r="A10" s="7">
        <v>8</v>
      </c>
      <c r="B10" s="8">
        <v>36</v>
      </c>
    </row>
    <row r="11" spans="1:2" ht="12.75">
      <c r="A11" s="7">
        <v>9</v>
      </c>
      <c r="B11" s="8">
        <v>35</v>
      </c>
    </row>
    <row r="12" spans="1:2" ht="12.75">
      <c r="A12" s="7">
        <v>10</v>
      </c>
      <c r="B12" s="8">
        <v>34</v>
      </c>
    </row>
    <row r="13" spans="1:2" ht="12.75">
      <c r="A13" s="7">
        <v>11</v>
      </c>
      <c r="B13" s="8">
        <v>33</v>
      </c>
    </row>
    <row r="14" spans="1:2" ht="12.75">
      <c r="A14" s="7">
        <v>12</v>
      </c>
      <c r="B14" s="8">
        <v>32</v>
      </c>
    </row>
    <row r="15" spans="1:2" ht="12.75">
      <c r="A15" s="7">
        <v>13</v>
      </c>
      <c r="B15" s="8">
        <v>31</v>
      </c>
    </row>
    <row r="16" spans="1:2" ht="12.75">
      <c r="A16" s="7">
        <v>14</v>
      </c>
      <c r="B16" s="8">
        <v>30</v>
      </c>
    </row>
    <row r="17" spans="1:2" ht="12.75">
      <c r="A17" s="7">
        <v>15</v>
      </c>
      <c r="B17" s="8">
        <v>29</v>
      </c>
    </row>
    <row r="18" spans="1:2" ht="12.75">
      <c r="A18" s="7">
        <v>16</v>
      </c>
      <c r="B18" s="8">
        <v>28</v>
      </c>
    </row>
    <row r="19" spans="1:2" ht="12.75">
      <c r="A19" s="7">
        <v>17</v>
      </c>
      <c r="B19" s="8">
        <v>27</v>
      </c>
    </row>
    <row r="20" spans="1:2" ht="12.75">
      <c r="A20" s="7">
        <v>18</v>
      </c>
      <c r="B20" s="8">
        <v>26</v>
      </c>
    </row>
    <row r="21" spans="1:2" ht="12.75">
      <c r="A21" s="7">
        <v>19</v>
      </c>
      <c r="B21" s="8">
        <v>25</v>
      </c>
    </row>
    <row r="22" spans="1:2" ht="12.75">
      <c r="A22" s="7">
        <v>20</v>
      </c>
      <c r="B22" s="8">
        <v>24</v>
      </c>
    </row>
    <row r="23" spans="1:2" ht="12.75">
      <c r="A23" s="7">
        <v>21</v>
      </c>
      <c r="B23" s="8">
        <v>23</v>
      </c>
    </row>
    <row r="24" spans="1:2" ht="12.75">
      <c r="A24" s="7">
        <v>22</v>
      </c>
      <c r="B24" s="8">
        <v>22</v>
      </c>
    </row>
    <row r="25" spans="1:2" ht="12.75">
      <c r="A25" s="7">
        <v>23</v>
      </c>
      <c r="B25" s="8">
        <v>21</v>
      </c>
    </row>
    <row r="26" spans="1:2" ht="12.75">
      <c r="A26" s="7">
        <v>24</v>
      </c>
      <c r="B26" s="8">
        <v>20</v>
      </c>
    </row>
    <row r="27" spans="1:2" ht="12.75">
      <c r="A27" s="7">
        <v>25</v>
      </c>
      <c r="B27" s="8">
        <v>19</v>
      </c>
    </row>
    <row r="28" spans="1:2" ht="12.75">
      <c r="A28" s="7">
        <v>26</v>
      </c>
      <c r="B28" s="8">
        <v>18</v>
      </c>
    </row>
    <row r="29" spans="1:2" ht="12.75">
      <c r="A29" s="7">
        <v>27</v>
      </c>
      <c r="B29" s="8">
        <v>17</v>
      </c>
    </row>
    <row r="30" spans="1:2" ht="12.75">
      <c r="A30" s="7">
        <v>28</v>
      </c>
      <c r="B30" s="8">
        <v>16</v>
      </c>
    </row>
    <row r="31" spans="1:2" ht="12.75">
      <c r="A31" s="7">
        <v>29</v>
      </c>
      <c r="B31" s="8">
        <v>15</v>
      </c>
    </row>
    <row r="32" spans="1:2" ht="12.75">
      <c r="A32" s="7">
        <v>30</v>
      </c>
      <c r="B32" s="8">
        <v>14</v>
      </c>
    </row>
    <row r="33" spans="1:2" ht="12.75">
      <c r="A33" s="7">
        <v>31</v>
      </c>
      <c r="B33" s="8">
        <v>13</v>
      </c>
    </row>
    <row r="34" spans="1:2" ht="12.75">
      <c r="A34" s="7">
        <v>32</v>
      </c>
      <c r="B34" s="8">
        <v>12</v>
      </c>
    </row>
    <row r="35" spans="1:2" ht="12.75">
      <c r="A35" s="7">
        <v>33</v>
      </c>
      <c r="B35" s="8">
        <v>11</v>
      </c>
    </row>
    <row r="36" spans="1:2" ht="12.75">
      <c r="A36" s="7">
        <v>34</v>
      </c>
      <c r="B36" s="8">
        <v>10</v>
      </c>
    </row>
    <row r="37" spans="1:2" ht="12.75">
      <c r="A37" s="7">
        <v>35</v>
      </c>
      <c r="B37" s="8">
        <v>9</v>
      </c>
    </row>
    <row r="38" spans="1:2" ht="12.75">
      <c r="A38" s="7">
        <v>36</v>
      </c>
      <c r="B38" s="8">
        <v>8</v>
      </c>
    </row>
    <row r="39" spans="1:2" ht="12.75">
      <c r="A39" s="7">
        <v>37</v>
      </c>
      <c r="B39" s="8">
        <v>7</v>
      </c>
    </row>
    <row r="40" spans="1:2" ht="12.75">
      <c r="A40" s="7">
        <v>38</v>
      </c>
      <c r="B40" s="8">
        <v>6</v>
      </c>
    </row>
    <row r="41" spans="1:2" ht="12.75">
      <c r="A41" s="7">
        <v>39</v>
      </c>
      <c r="B41" s="8">
        <v>5</v>
      </c>
    </row>
    <row r="42" spans="1:2" ht="12.75">
      <c r="A42" s="7">
        <v>40</v>
      </c>
      <c r="B42" s="8">
        <v>4</v>
      </c>
    </row>
    <row r="43" spans="1:2" ht="12.75">
      <c r="A43" s="7">
        <v>41</v>
      </c>
      <c r="B43" s="8">
        <v>3</v>
      </c>
    </row>
    <row r="44" spans="1:2" ht="12.75">
      <c r="A44" s="7">
        <v>42</v>
      </c>
      <c r="B44" s="8">
        <v>2</v>
      </c>
    </row>
    <row r="45" spans="1:2" ht="12.75">
      <c r="A45" s="7">
        <v>43</v>
      </c>
      <c r="B45" s="8">
        <v>1</v>
      </c>
    </row>
    <row r="46" spans="1:2" ht="12.75">
      <c r="A46" s="7">
        <v>44</v>
      </c>
      <c r="B46" s="8">
        <v>0</v>
      </c>
    </row>
    <row r="47" spans="1:2" ht="12.75">
      <c r="A47" s="7">
        <v>45</v>
      </c>
      <c r="B47" s="8">
        <v>0</v>
      </c>
    </row>
    <row r="48" spans="1:2" ht="12.75">
      <c r="A48" s="7">
        <v>46</v>
      </c>
      <c r="B48" s="8">
        <v>0</v>
      </c>
    </row>
    <row r="49" spans="1:2" ht="12.75">
      <c r="A49" s="7">
        <v>47</v>
      </c>
      <c r="B49" s="8">
        <v>0</v>
      </c>
    </row>
    <row r="50" spans="1:2" ht="12.75">
      <c r="A50" s="7">
        <v>48</v>
      </c>
      <c r="B50" s="8">
        <v>0</v>
      </c>
    </row>
    <row r="51" spans="1:2" ht="12.75">
      <c r="A51" s="7">
        <v>49</v>
      </c>
      <c r="B51" s="8">
        <v>0</v>
      </c>
    </row>
    <row r="52" spans="1:2" ht="12.75">
      <c r="A52" s="7">
        <v>50</v>
      </c>
      <c r="B52" s="8">
        <v>0</v>
      </c>
    </row>
    <row r="53" spans="1:2" ht="12.75">
      <c r="A53" s="7">
        <v>51</v>
      </c>
      <c r="B53" s="8">
        <v>0</v>
      </c>
    </row>
    <row r="54" spans="1:2" ht="12.75">
      <c r="A54" s="7">
        <v>52</v>
      </c>
      <c r="B54" s="8">
        <v>0</v>
      </c>
    </row>
    <row r="55" spans="1:2" ht="12.75">
      <c r="A55" s="7">
        <v>53</v>
      </c>
      <c r="B55" s="8">
        <v>0</v>
      </c>
    </row>
    <row r="56" spans="1:2" ht="12.75">
      <c r="A56" s="7">
        <v>54</v>
      </c>
      <c r="B56" s="8">
        <v>0</v>
      </c>
    </row>
    <row r="57" spans="1:2" ht="12.75">
      <c r="A57" s="7">
        <v>55</v>
      </c>
      <c r="B57" s="8">
        <v>0</v>
      </c>
    </row>
    <row r="58" spans="1:2" ht="12.75">
      <c r="A58" s="7">
        <v>56</v>
      </c>
      <c r="B58" s="8">
        <v>0</v>
      </c>
    </row>
    <row r="59" spans="1:2" ht="12.75">
      <c r="A59" s="7">
        <v>57</v>
      </c>
      <c r="B59" s="8">
        <v>0</v>
      </c>
    </row>
    <row r="60" spans="1:2" ht="12.75">
      <c r="A60" s="7">
        <v>58</v>
      </c>
      <c r="B60" s="8">
        <v>0</v>
      </c>
    </row>
    <row r="61" spans="1:2" ht="12.75">
      <c r="A61" s="7">
        <v>59</v>
      </c>
      <c r="B61" s="8">
        <v>0</v>
      </c>
    </row>
    <row r="62" spans="1:2" ht="12.75">
      <c r="A62" s="7">
        <v>60</v>
      </c>
      <c r="B62" s="8">
        <v>0</v>
      </c>
    </row>
    <row r="63" spans="1:2" ht="12.75">
      <c r="A63" s="7">
        <v>61</v>
      </c>
      <c r="B63" s="8">
        <v>0</v>
      </c>
    </row>
    <row r="64" spans="1:2" ht="12.75">
      <c r="A64" s="7">
        <v>62</v>
      </c>
      <c r="B64" s="8">
        <v>0</v>
      </c>
    </row>
    <row r="65" spans="1:2" ht="12.75">
      <c r="A65" s="7">
        <v>63</v>
      </c>
      <c r="B65" s="8">
        <v>0</v>
      </c>
    </row>
    <row r="66" spans="1:2" ht="12.75">
      <c r="A66" s="7">
        <v>64</v>
      </c>
      <c r="B66" s="8">
        <v>0</v>
      </c>
    </row>
    <row r="67" spans="1:2" ht="13.5" thickBot="1">
      <c r="A67" s="9">
        <v>65</v>
      </c>
      <c r="B67" s="10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>
    <tabColor theme="4"/>
  </sheetPr>
  <dimension ref="A1:AP70"/>
  <sheetViews>
    <sheetView showZeros="0" tabSelected="1" view="pageBreakPreview" zoomScaleSheetLayoutView="100" zoomScalePageLayoutView="0" workbookViewId="0" topLeftCell="A1">
      <pane xSplit="2" ySplit="5" topLeftCell="C6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A1" sqref="A1:F1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7" width="7.75390625" style="2" customWidth="1"/>
    <col min="8" max="17" width="7.75390625" style="2" hidden="1" customWidth="1"/>
    <col min="18" max="19" width="9.125" style="2" customWidth="1"/>
    <col min="20" max="24" width="4.75390625" style="1" customWidth="1" outlineLevel="1"/>
    <col min="25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40" width="9.125" style="1" customWidth="1" collapsed="1"/>
    <col min="41" max="16384" width="9.125" style="1" customWidth="1"/>
  </cols>
  <sheetData>
    <row r="1" spans="1:6" ht="49.5" customHeight="1">
      <c r="A1" s="84" t="s">
        <v>39</v>
      </c>
      <c r="B1" s="84"/>
      <c r="C1" s="84"/>
      <c r="D1" s="84"/>
      <c r="E1" s="84"/>
      <c r="F1" s="84"/>
    </row>
    <row r="2" spans="1:22" ht="24.75" customHeight="1" thickBot="1">
      <c r="A2" s="85" t="s">
        <v>14</v>
      </c>
      <c r="B2" s="85"/>
      <c r="C2" s="58">
        <v>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86"/>
      <c r="U2" s="86"/>
      <c r="V2" s="86"/>
    </row>
    <row r="3" spans="1:42" ht="24.75" customHeight="1">
      <c r="A3" s="87" t="s">
        <v>2</v>
      </c>
      <c r="B3" s="89" t="s">
        <v>0</v>
      </c>
      <c r="C3" s="91" t="s">
        <v>1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 t="s">
        <v>8</v>
      </c>
      <c r="S3" s="94"/>
      <c r="T3" s="95" t="s">
        <v>9</v>
      </c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7"/>
      <c r="AI3" s="80" t="s">
        <v>12</v>
      </c>
      <c r="AJ3" s="81"/>
      <c r="AK3" s="82" t="s">
        <v>5</v>
      </c>
      <c r="AM3" s="42"/>
      <c r="AN3" s="42"/>
      <c r="AO3" s="42"/>
      <c r="AP3" s="42"/>
    </row>
    <row r="4" spans="1:42" ht="12.75" customHeight="1">
      <c r="A4" s="88"/>
      <c r="B4" s="90"/>
      <c r="C4" s="59">
        <v>41965</v>
      </c>
      <c r="D4" s="59">
        <v>41979</v>
      </c>
      <c r="E4" s="59">
        <v>42014</v>
      </c>
      <c r="F4" s="59">
        <v>42042</v>
      </c>
      <c r="G4" s="59">
        <v>42084</v>
      </c>
      <c r="H4" s="59">
        <v>41763</v>
      </c>
      <c r="I4" s="59">
        <v>41791</v>
      </c>
      <c r="J4" s="59">
        <v>41819</v>
      </c>
      <c r="K4" s="59">
        <v>41833</v>
      </c>
      <c r="L4" s="59">
        <v>41854</v>
      </c>
      <c r="M4" s="59">
        <v>41875</v>
      </c>
      <c r="N4" s="59">
        <v>41903</v>
      </c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41965</v>
      </c>
      <c r="U4" s="21">
        <f t="shared" si="0"/>
        <v>41979</v>
      </c>
      <c r="V4" s="21">
        <f t="shared" si="0"/>
        <v>42014</v>
      </c>
      <c r="W4" s="21">
        <f t="shared" si="0"/>
        <v>42042</v>
      </c>
      <c r="X4" s="21">
        <f t="shared" si="0"/>
        <v>42084</v>
      </c>
      <c r="Y4" s="21">
        <f t="shared" si="0"/>
        <v>41763</v>
      </c>
      <c r="Z4" s="21">
        <f t="shared" si="0"/>
        <v>41791</v>
      </c>
      <c r="AA4" s="21">
        <f t="shared" si="0"/>
        <v>41819</v>
      </c>
      <c r="AB4" s="21">
        <f t="shared" si="0"/>
        <v>41833</v>
      </c>
      <c r="AC4" s="21">
        <f t="shared" si="0"/>
        <v>41854</v>
      </c>
      <c r="AD4" s="21">
        <f t="shared" si="0"/>
        <v>41875</v>
      </c>
      <c r="AE4" s="21">
        <f t="shared" si="0"/>
        <v>41903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83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</c>
      <c r="H5" s="34">
        <f t="shared" si="1"/>
      </c>
      <c r="I5" s="34">
        <f t="shared" si="1"/>
      </c>
      <c r="J5" s="34">
        <f t="shared" si="1"/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41965</v>
      </c>
      <c r="U5" s="32">
        <f t="shared" si="2"/>
        <v>41979</v>
      </c>
      <c r="V5" s="32">
        <f t="shared" si="2"/>
        <v>42014</v>
      </c>
      <c r="W5" s="32">
        <f t="shared" si="2"/>
        <v>42042</v>
      </c>
      <c r="X5" s="32">
        <f t="shared" si="2"/>
        <v>42084</v>
      </c>
      <c r="Y5" s="32">
        <f t="shared" si="2"/>
        <v>41763</v>
      </c>
      <c r="Z5" s="32">
        <f t="shared" si="2"/>
        <v>41791</v>
      </c>
      <c r="AA5" s="32">
        <f t="shared" si="2"/>
        <v>41819</v>
      </c>
      <c r="AB5" s="32">
        <f t="shared" si="2"/>
        <v>41833</v>
      </c>
      <c r="AC5" s="32">
        <f t="shared" si="2"/>
        <v>41854</v>
      </c>
      <c r="AD5" s="32">
        <f t="shared" si="2"/>
        <v>41875</v>
      </c>
      <c r="AE5" s="32">
        <f t="shared" si="2"/>
        <v>41903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3">
        <f>IF(B6&lt;&gt;"",RANK(S6,S$6:S$69),"")</f>
        <v>1</v>
      </c>
      <c r="B6" s="64" t="s">
        <v>31</v>
      </c>
      <c r="C6" s="65">
        <v>1</v>
      </c>
      <c r="D6" s="65">
        <v>1</v>
      </c>
      <c r="E6" s="65">
        <v>1</v>
      </c>
      <c r="F6" s="65">
        <v>1</v>
      </c>
      <c r="G6" s="65">
        <v>1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71">
        <f aca="true" t="shared" si="3" ref="R6:R37">SUM(T6:AH6)</f>
        <v>250</v>
      </c>
      <c r="S6" s="70">
        <f>IF(COUNTBLANK(C6:Q6)&gt;(15-$C$2),R6,R6-VLOOKUP(AJ6,Bodování!$A$2:$B$67,2))</f>
        <v>200</v>
      </c>
      <c r="T6" s="66">
        <f>VLOOKUP(C6,Bodování!$A$2:$B$67,2)</f>
        <v>50</v>
      </c>
      <c r="U6" s="66">
        <f>VLOOKUP(D6,Bodování!$A$2:$B$67,2)</f>
        <v>50</v>
      </c>
      <c r="V6" s="66">
        <f>VLOOKUP(E6,Bodování!$A$2:$B$67,2)</f>
        <v>50</v>
      </c>
      <c r="W6" s="66">
        <f>VLOOKUP(F6,Bodování!$A$2:$B$67,2)</f>
        <v>50</v>
      </c>
      <c r="X6" s="66">
        <f>VLOOKUP(G6,Bodování!$A$2:$B$67,2)</f>
        <v>50</v>
      </c>
      <c r="Y6" s="66">
        <f>VLOOKUP(H6,Bodování!$A$2:$B$67,2)</f>
        <v>0</v>
      </c>
      <c r="Z6" s="66">
        <f>VLOOKUP(I6,Bodování!$A$2:$B$67,2)</f>
        <v>0</v>
      </c>
      <c r="AA6" s="66">
        <f>VLOOKUP(J6,Bodování!$A$2:$B$67,2)</f>
        <v>0</v>
      </c>
      <c r="AB6" s="66">
        <f>VLOOKUP(K6,Bodování!$A$2:$B$67,2)</f>
        <v>0</v>
      </c>
      <c r="AC6" s="66">
        <f>VLOOKUP(L6,Bodování!$A$2:$B$67,2)</f>
        <v>0</v>
      </c>
      <c r="AD6" s="66">
        <f>VLOOKUP(M6,Bodování!$A$2:$B$67,2)</f>
        <v>0</v>
      </c>
      <c r="AE6" s="66">
        <f>VLOOKUP(N6,Bodování!$A$2:$B$67,2)</f>
        <v>0</v>
      </c>
      <c r="AF6" s="66">
        <f>VLOOKUP(O6,Bodování!$A$2:$B$67,2)</f>
        <v>0</v>
      </c>
      <c r="AG6" s="66">
        <f>VLOOKUP(P6,Bodování!$A$2:$B$67,2)</f>
        <v>0</v>
      </c>
      <c r="AH6" s="66">
        <f>VLOOKUP(Q6,Bodování!$A$2:$B$67,2)</f>
        <v>0</v>
      </c>
      <c r="AI6" s="67">
        <f aca="true" t="shared" si="4" ref="AI6:AI37">MINA(C6:Q6)</f>
        <v>1</v>
      </c>
      <c r="AJ6" s="67">
        <f aca="true" t="shared" si="5" ref="AJ6:AJ37">MAX(C6:Q6)</f>
        <v>1</v>
      </c>
      <c r="AK6" s="67">
        <f aca="true" t="shared" si="6" ref="AK6:AK37">COUNT(C6:Q6)</f>
        <v>5</v>
      </c>
      <c r="AM6" s="42"/>
      <c r="AN6" s="42"/>
      <c r="AO6" s="42"/>
      <c r="AP6" s="42"/>
    </row>
    <row r="7" spans="1:42" ht="12.75" customHeight="1">
      <c r="A7" s="39">
        <f aca="true" t="shared" si="7" ref="A7:A69">IF(B7="","",IF(RANK(S7,S$6:S$69)=RANK(S6,S$6:S$69),"",RANK(S7,S$6:S$69)))</f>
        <v>2</v>
      </c>
      <c r="B7" s="23" t="s">
        <v>19</v>
      </c>
      <c r="C7" s="37">
        <v>7</v>
      </c>
      <c r="D7" s="37">
        <v>6</v>
      </c>
      <c r="E7" s="37">
        <v>3</v>
      </c>
      <c r="F7" s="37">
        <v>2</v>
      </c>
      <c r="G7" s="37">
        <v>2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69">
        <f t="shared" si="3"/>
        <v>207</v>
      </c>
      <c r="S7" s="68">
        <f>IF(COUNTBLANK(C7:Q7)&gt;(15-$C$2),R7,R7-VLOOKUP(AJ7,Bodování!$A$2:$B$67,2))</f>
        <v>170</v>
      </c>
      <c r="T7" s="52">
        <f>VLOOKUP(C7,Bodování!$A$2:$B$67,2)</f>
        <v>37</v>
      </c>
      <c r="U7" s="52">
        <f>VLOOKUP(D7,Bodování!$A$2:$B$67,2)</f>
        <v>38</v>
      </c>
      <c r="V7" s="52">
        <f>VLOOKUP(E7,Bodování!$A$2:$B$67,2)</f>
        <v>42</v>
      </c>
      <c r="W7" s="52">
        <f>VLOOKUP(F7,Bodování!$A$2:$B$67,2)</f>
        <v>45</v>
      </c>
      <c r="X7" s="52">
        <f>VLOOKUP(G7,Bodování!$A$2:$B$67,2)</f>
        <v>45</v>
      </c>
      <c r="Y7" s="52">
        <f>VLOOKUP(H7,Bodování!$A$2:$B$67,2)</f>
        <v>0</v>
      </c>
      <c r="Z7" s="52">
        <f>VLOOKUP(I7,Bodování!$A$2:$B$67,2)</f>
        <v>0</v>
      </c>
      <c r="AA7" s="52">
        <f>VLOOKUP(J7,Bodování!$A$2:$B$67,2)</f>
        <v>0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4"/>
        <v>2</v>
      </c>
      <c r="AJ7" s="28">
        <f t="shared" si="5"/>
        <v>7</v>
      </c>
      <c r="AK7" s="28">
        <f t="shared" si="6"/>
        <v>5</v>
      </c>
      <c r="AM7" s="42"/>
      <c r="AN7" s="42"/>
      <c r="AO7" s="42"/>
      <c r="AP7" s="42"/>
    </row>
    <row r="8" spans="1:42" ht="12.75" customHeight="1">
      <c r="A8" s="39">
        <f t="shared" si="7"/>
        <v>3</v>
      </c>
      <c r="B8" s="23" t="s">
        <v>24</v>
      </c>
      <c r="C8" s="37">
        <v>2</v>
      </c>
      <c r="D8" s="37">
        <v>4</v>
      </c>
      <c r="E8" s="37">
        <v>2</v>
      </c>
      <c r="F8" s="37">
        <v>5</v>
      </c>
      <c r="G8" s="37">
        <v>5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69">
        <f t="shared" si="3"/>
        <v>208</v>
      </c>
      <c r="S8" s="68">
        <f>IF(COUNTBLANK(C8:Q8)&gt;(15-$C$2),R8,R8-VLOOKUP(AJ8,Bodování!$A$2:$B$67,2))</f>
        <v>169</v>
      </c>
      <c r="T8" s="52">
        <f>VLOOKUP(C8,Bodování!$A$2:$B$67,2)</f>
        <v>45</v>
      </c>
      <c r="U8" s="52">
        <f>VLOOKUP(D8,Bodování!$A$2:$B$67,2)</f>
        <v>40</v>
      </c>
      <c r="V8" s="52">
        <f>VLOOKUP(E8,Bodování!$A$2:$B$67,2)</f>
        <v>45</v>
      </c>
      <c r="W8" s="52">
        <f>VLOOKUP(F8,Bodování!$A$2:$B$67,2)</f>
        <v>39</v>
      </c>
      <c r="X8" s="52">
        <f>VLOOKUP(G8,Bodování!$A$2:$B$67,2)</f>
        <v>39</v>
      </c>
      <c r="Y8" s="52">
        <f>VLOOKUP(H8,Bodování!$A$2:$B$67,2)</f>
        <v>0</v>
      </c>
      <c r="Z8" s="52">
        <f>VLOOKUP(I8,Bodování!$A$2:$B$67,2)</f>
        <v>0</v>
      </c>
      <c r="AA8" s="52">
        <f>VLOOKUP(J8,Bodování!$A$2:$B$67,2)</f>
        <v>0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4"/>
        <v>2</v>
      </c>
      <c r="AJ8" s="28">
        <f t="shared" si="5"/>
        <v>5</v>
      </c>
      <c r="AK8" s="28">
        <f t="shared" si="6"/>
        <v>5</v>
      </c>
      <c r="AM8" s="42"/>
      <c r="AN8" s="42"/>
      <c r="AO8" s="42"/>
      <c r="AP8" s="42"/>
    </row>
    <row r="9" spans="1:42" ht="12.75" customHeight="1">
      <c r="A9" s="39">
        <f t="shared" si="7"/>
        <v>4</v>
      </c>
      <c r="B9" s="23" t="s">
        <v>32</v>
      </c>
      <c r="C9" s="37">
        <v>6</v>
      </c>
      <c r="D9" s="37">
        <v>11</v>
      </c>
      <c r="E9" s="37">
        <v>4</v>
      </c>
      <c r="F9" s="37">
        <v>6</v>
      </c>
      <c r="G9" s="37">
        <v>6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69">
        <f t="shared" si="3"/>
        <v>187</v>
      </c>
      <c r="S9" s="68">
        <f>IF(COUNTBLANK(C9:Q9)&gt;(15-$C$2),R9,R9-VLOOKUP(AJ9,Bodování!$A$2:$B$67,2))</f>
        <v>154</v>
      </c>
      <c r="T9" s="52">
        <f>VLOOKUP(C9,Bodování!$A$2:$B$67,2)</f>
        <v>38</v>
      </c>
      <c r="U9" s="52">
        <f>VLOOKUP(D9,Bodování!$A$2:$B$67,2)</f>
        <v>33</v>
      </c>
      <c r="V9" s="52">
        <f>VLOOKUP(E9,Bodování!$A$2:$B$67,2)</f>
        <v>40</v>
      </c>
      <c r="W9" s="52">
        <f>VLOOKUP(F9,Bodování!$A$2:$B$67,2)</f>
        <v>38</v>
      </c>
      <c r="X9" s="52">
        <f>VLOOKUP(G9,Bodování!$A$2:$B$67,2)</f>
        <v>38</v>
      </c>
      <c r="Y9" s="52">
        <f>VLOOKUP(H9,Bodování!$A$2:$B$67,2)</f>
        <v>0</v>
      </c>
      <c r="Z9" s="52">
        <f>VLOOKUP(I9,Bodování!$A$2:$B$67,2)</f>
        <v>0</v>
      </c>
      <c r="AA9" s="52">
        <f>VLOOKUP(J9,Bodování!$A$2:$B$67,2)</f>
        <v>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4"/>
        <v>4</v>
      </c>
      <c r="AJ9" s="28">
        <f t="shared" si="5"/>
        <v>11</v>
      </c>
      <c r="AK9" s="28">
        <f t="shared" si="6"/>
        <v>5</v>
      </c>
      <c r="AM9" s="42"/>
      <c r="AN9" s="42"/>
      <c r="AO9" s="42"/>
      <c r="AP9" s="42"/>
    </row>
    <row r="10" spans="1:42" ht="12.75" customHeight="1">
      <c r="A10" s="39">
        <f t="shared" si="7"/>
        <v>5</v>
      </c>
      <c r="B10" s="23" t="s">
        <v>15</v>
      </c>
      <c r="C10" s="37">
        <v>10</v>
      </c>
      <c r="D10" s="37">
        <v>14</v>
      </c>
      <c r="E10" s="37">
        <v>6</v>
      </c>
      <c r="F10" s="37">
        <v>7</v>
      </c>
      <c r="G10" s="37">
        <v>7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69">
        <f t="shared" si="3"/>
        <v>176</v>
      </c>
      <c r="S10" s="68">
        <f>IF(COUNTBLANK(C10:Q10)&gt;(15-$C$2),R10,R10-VLOOKUP(AJ10,Bodování!$A$2:$B$67,2))</f>
        <v>146</v>
      </c>
      <c r="T10" s="52">
        <f>VLOOKUP(C10,Bodování!$A$2:$B$67,2)</f>
        <v>34</v>
      </c>
      <c r="U10" s="52">
        <f>VLOOKUP(D10,Bodování!$A$2:$B$67,2)</f>
        <v>30</v>
      </c>
      <c r="V10" s="52">
        <f>VLOOKUP(E10,Bodování!$A$2:$B$67,2)</f>
        <v>38</v>
      </c>
      <c r="W10" s="52">
        <f>VLOOKUP(F10,Bodování!$A$2:$B$67,2)</f>
        <v>37</v>
      </c>
      <c r="X10" s="52">
        <f>VLOOKUP(G10,Bodování!$A$2:$B$67,2)</f>
        <v>37</v>
      </c>
      <c r="Y10" s="52">
        <f>VLOOKUP(H10,Bodování!$A$2:$B$67,2)</f>
        <v>0</v>
      </c>
      <c r="Z10" s="52">
        <f>VLOOKUP(I10,Bodování!$A$2:$B$67,2)</f>
        <v>0</v>
      </c>
      <c r="AA10" s="52">
        <f>VLOOKUP(J10,Bodování!$A$2:$B$67,2)</f>
        <v>0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4"/>
        <v>6</v>
      </c>
      <c r="AJ10" s="28">
        <f t="shared" si="5"/>
        <v>14</v>
      </c>
      <c r="AK10" s="28">
        <f t="shared" si="6"/>
        <v>5</v>
      </c>
      <c r="AM10" s="42"/>
      <c r="AN10" s="42"/>
      <c r="AO10" s="42"/>
      <c r="AP10" s="42"/>
    </row>
    <row r="11" spans="1:42" ht="12.75" customHeight="1">
      <c r="A11" s="39">
        <f t="shared" si="7"/>
        <v>6</v>
      </c>
      <c r="B11" s="23" t="s">
        <v>21</v>
      </c>
      <c r="C11" s="37">
        <v>8</v>
      </c>
      <c r="D11" s="37">
        <v>13</v>
      </c>
      <c r="E11" s="37">
        <v>7</v>
      </c>
      <c r="F11" s="37"/>
      <c r="G11" s="37">
        <v>8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69">
        <f t="shared" si="3"/>
        <v>140</v>
      </c>
      <c r="S11" s="68">
        <f>IF(COUNTBLANK(C11:Q11)&gt;(15-$C$2),R11,R11-VLOOKUP(AJ11,Bodování!$A$2:$B$67,2))</f>
        <v>140</v>
      </c>
      <c r="T11" s="52">
        <f>VLOOKUP(C11,Bodování!$A$2:$B$67,2)</f>
        <v>36</v>
      </c>
      <c r="U11" s="52">
        <f>VLOOKUP(D11,Bodování!$A$2:$B$67,2)</f>
        <v>31</v>
      </c>
      <c r="V11" s="52">
        <f>VLOOKUP(E11,Bodování!$A$2:$B$67,2)</f>
        <v>37</v>
      </c>
      <c r="W11" s="52">
        <f>VLOOKUP(F11,Bodování!$A$2:$B$67,2)</f>
        <v>0</v>
      </c>
      <c r="X11" s="52">
        <f>VLOOKUP(G11,Bodování!$A$2:$B$67,2)</f>
        <v>36</v>
      </c>
      <c r="Y11" s="52">
        <f>VLOOKUP(H11,Bodování!$A$2:$B$67,2)</f>
        <v>0</v>
      </c>
      <c r="Z11" s="52">
        <f>VLOOKUP(I11,Bodování!$A$2:$B$67,2)</f>
        <v>0</v>
      </c>
      <c r="AA11" s="52">
        <f>VLOOKUP(J11,Bodování!$A$2:$B$67,2)</f>
        <v>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4"/>
        <v>7</v>
      </c>
      <c r="AJ11" s="28">
        <f t="shared" si="5"/>
        <v>13</v>
      </c>
      <c r="AK11" s="28">
        <f t="shared" si="6"/>
        <v>4</v>
      </c>
      <c r="AM11" s="42"/>
      <c r="AN11" s="42"/>
      <c r="AO11" s="42"/>
      <c r="AP11" s="42"/>
    </row>
    <row r="12" spans="1:42" ht="12.75" customHeight="1">
      <c r="A12" s="39">
        <f t="shared" si="7"/>
        <v>7</v>
      </c>
      <c r="B12" s="23" t="s">
        <v>36</v>
      </c>
      <c r="C12" s="37">
        <v>9</v>
      </c>
      <c r="D12" s="37">
        <v>12</v>
      </c>
      <c r="E12" s="37">
        <v>8</v>
      </c>
      <c r="F12" s="37">
        <v>8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69">
        <f t="shared" si="3"/>
        <v>139</v>
      </c>
      <c r="S12" s="68">
        <f>IF(COUNTBLANK(C12:Q12)&gt;(15-$C$2),R12,R12-VLOOKUP(AJ12,Bodování!$A$2:$B$67,2))</f>
        <v>139</v>
      </c>
      <c r="T12" s="52">
        <f>VLOOKUP(C12,Bodování!$A$2:$B$67,2)</f>
        <v>35</v>
      </c>
      <c r="U12" s="52">
        <f>VLOOKUP(D12,Bodování!$A$2:$B$67,2)</f>
        <v>32</v>
      </c>
      <c r="V12" s="52">
        <f>VLOOKUP(E12,Bodování!$A$2:$B$67,2)</f>
        <v>36</v>
      </c>
      <c r="W12" s="52">
        <f>VLOOKUP(F12,Bodování!$A$2:$B$67,2)</f>
        <v>36</v>
      </c>
      <c r="X12" s="52">
        <f>VLOOKUP(G12,Bodování!$A$2:$B$67,2)</f>
        <v>0</v>
      </c>
      <c r="Y12" s="52">
        <f>VLOOKUP(H12,Bodování!$A$2:$B$67,2)</f>
        <v>0</v>
      </c>
      <c r="Z12" s="52">
        <f>VLOOKUP(I12,Bodování!$A$2:$B$67,2)</f>
        <v>0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4"/>
        <v>8</v>
      </c>
      <c r="AJ12" s="28">
        <f t="shared" si="5"/>
        <v>12</v>
      </c>
      <c r="AK12" s="28">
        <f t="shared" si="6"/>
        <v>4</v>
      </c>
      <c r="AM12" s="42"/>
      <c r="AN12" s="42"/>
      <c r="AO12" s="42"/>
      <c r="AP12" s="42"/>
    </row>
    <row r="13" spans="1:42" ht="12.75" customHeight="1">
      <c r="A13" s="39">
        <f t="shared" si="7"/>
        <v>8</v>
      </c>
      <c r="B13" s="23" t="s">
        <v>26</v>
      </c>
      <c r="C13" s="37">
        <v>12</v>
      </c>
      <c r="D13" s="37">
        <v>16</v>
      </c>
      <c r="E13" s="37">
        <v>11</v>
      </c>
      <c r="F13" s="37">
        <v>9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69">
        <f t="shared" si="3"/>
        <v>128</v>
      </c>
      <c r="S13" s="68">
        <f>IF(COUNTBLANK(C13:Q13)&gt;(15-$C$2),R13,R13-VLOOKUP(AJ13,Bodování!$A$2:$B$67,2))</f>
        <v>128</v>
      </c>
      <c r="T13" s="52">
        <f>VLOOKUP(C13,Bodování!$A$2:$B$67,2)</f>
        <v>32</v>
      </c>
      <c r="U13" s="52">
        <f>VLOOKUP(D13,Bodování!$A$2:$B$67,2)</f>
        <v>28</v>
      </c>
      <c r="V13" s="52">
        <f>VLOOKUP(E13,Bodování!$A$2:$B$67,2)</f>
        <v>33</v>
      </c>
      <c r="W13" s="52">
        <f>VLOOKUP(F13,Bodování!$A$2:$B$67,2)</f>
        <v>35</v>
      </c>
      <c r="X13" s="52">
        <f>VLOOKUP(G13,Bodování!$A$2:$B$67,2)</f>
        <v>0</v>
      </c>
      <c r="Y13" s="52">
        <f>VLOOKUP(H13,Bodování!$A$2:$B$67,2)</f>
        <v>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4"/>
        <v>9</v>
      </c>
      <c r="AJ13" s="28">
        <f t="shared" si="5"/>
        <v>16</v>
      </c>
      <c r="AK13" s="28">
        <f t="shared" si="6"/>
        <v>4</v>
      </c>
      <c r="AM13" s="42"/>
      <c r="AN13" s="42"/>
      <c r="AO13" s="42"/>
      <c r="AP13" s="42"/>
    </row>
    <row r="14" spans="1:42" ht="12.75" customHeight="1">
      <c r="A14" s="39">
        <f t="shared" si="7"/>
        <v>9</v>
      </c>
      <c r="B14" s="23" t="s">
        <v>49</v>
      </c>
      <c r="C14" s="37"/>
      <c r="D14" s="37"/>
      <c r="E14" s="37">
        <v>9</v>
      </c>
      <c r="F14" s="37">
        <v>3</v>
      </c>
      <c r="G14" s="37">
        <v>3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69">
        <f t="shared" si="3"/>
        <v>119</v>
      </c>
      <c r="S14" s="68">
        <f>IF(COUNTBLANK(C14:Q14)&gt;(15-$C$2),R14,R14-VLOOKUP(AJ14,Bodování!$A$2:$B$67,2))</f>
        <v>119</v>
      </c>
      <c r="T14" s="52">
        <f>VLOOKUP(C14,Bodování!$A$2:$B$67,2)</f>
        <v>0</v>
      </c>
      <c r="U14" s="52">
        <f>VLOOKUP(D14,Bodování!$A$2:$B$67,2)</f>
        <v>0</v>
      </c>
      <c r="V14" s="52">
        <f>VLOOKUP(E14,Bodování!$A$2:$B$67,2)</f>
        <v>35</v>
      </c>
      <c r="W14" s="52">
        <f>VLOOKUP(F14,Bodování!$A$2:$B$67,2)</f>
        <v>42</v>
      </c>
      <c r="X14" s="52">
        <f>VLOOKUP(G14,Bodování!$A$2:$B$67,2)</f>
        <v>42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4"/>
        <v>3</v>
      </c>
      <c r="AJ14" s="28">
        <f t="shared" si="5"/>
        <v>9</v>
      </c>
      <c r="AK14" s="28">
        <f t="shared" si="6"/>
        <v>3</v>
      </c>
      <c r="AM14" s="42"/>
      <c r="AN14" s="42"/>
      <c r="AO14" s="42"/>
      <c r="AP14" s="42"/>
    </row>
    <row r="15" spans="1:42" ht="12.75" customHeight="1">
      <c r="A15" s="39">
        <f t="shared" si="7"/>
        <v>10</v>
      </c>
      <c r="B15" s="23" t="s">
        <v>33</v>
      </c>
      <c r="C15" s="37">
        <v>3</v>
      </c>
      <c r="D15" s="37">
        <v>9</v>
      </c>
      <c r="E15" s="37">
        <v>5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69">
        <f t="shared" si="3"/>
        <v>116</v>
      </c>
      <c r="S15" s="68">
        <f>IF(COUNTBLANK(C15:Q15)&gt;(15-$C$2),R15,R15-VLOOKUP(AJ15,Bodování!$A$2:$B$67,2))</f>
        <v>116</v>
      </c>
      <c r="T15" s="52">
        <f>VLOOKUP(C15,Bodování!$A$2:$B$67,2)</f>
        <v>42</v>
      </c>
      <c r="U15" s="52">
        <f>VLOOKUP(D15,Bodování!$A$2:$B$67,2)</f>
        <v>35</v>
      </c>
      <c r="V15" s="52">
        <f>VLOOKUP(E15,Bodování!$A$2:$B$67,2)</f>
        <v>39</v>
      </c>
      <c r="W15" s="52">
        <f>VLOOKUP(F15,Bodování!$A$2:$B$67,2)</f>
        <v>0</v>
      </c>
      <c r="X15" s="52">
        <f>VLOOKUP(G15,Bodování!$A$2:$B$67,2)</f>
        <v>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4"/>
        <v>3</v>
      </c>
      <c r="AJ15" s="28">
        <f t="shared" si="5"/>
        <v>9</v>
      </c>
      <c r="AK15" s="28">
        <f t="shared" si="6"/>
        <v>3</v>
      </c>
      <c r="AM15" s="42"/>
      <c r="AN15" s="42"/>
      <c r="AO15" s="42"/>
      <c r="AP15" s="42"/>
    </row>
    <row r="16" spans="1:42" ht="12.75" customHeight="1">
      <c r="A16" s="39">
        <f t="shared" si="7"/>
        <v>11</v>
      </c>
      <c r="B16" s="23" t="s">
        <v>20</v>
      </c>
      <c r="C16" s="62">
        <v>5</v>
      </c>
      <c r="D16" s="62">
        <v>7</v>
      </c>
      <c r="E16" s="62">
        <v>10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9">
        <f t="shared" si="3"/>
        <v>110</v>
      </c>
      <c r="S16" s="68">
        <f>IF(COUNTBLANK(C16:Q16)&gt;(15-$C$2),R16,R16-VLOOKUP(AJ16,Bodování!$A$2:$B$67,2))</f>
        <v>110</v>
      </c>
      <c r="T16" s="52">
        <f>VLOOKUP(C16,Bodování!$A$2:$B$67,2)</f>
        <v>39</v>
      </c>
      <c r="U16" s="52">
        <f>VLOOKUP(D16,Bodování!$A$2:$B$67,2)</f>
        <v>37</v>
      </c>
      <c r="V16" s="52">
        <f>VLOOKUP(E16,Bodování!$A$2:$B$67,2)</f>
        <v>34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4"/>
        <v>5</v>
      </c>
      <c r="AJ16" s="28">
        <f t="shared" si="5"/>
        <v>10</v>
      </c>
      <c r="AK16" s="28">
        <f t="shared" si="6"/>
        <v>3</v>
      </c>
      <c r="AM16" s="42"/>
      <c r="AN16" s="42"/>
      <c r="AO16" s="42"/>
      <c r="AP16" s="42"/>
    </row>
    <row r="17" spans="1:42" ht="12.75" customHeight="1">
      <c r="A17" s="39">
        <f t="shared" si="7"/>
        <v>12</v>
      </c>
      <c r="B17" s="23" t="s">
        <v>51</v>
      </c>
      <c r="C17" s="37"/>
      <c r="D17" s="37"/>
      <c r="E17" s="37"/>
      <c r="F17" s="37">
        <v>4</v>
      </c>
      <c r="G17" s="37">
        <v>4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9">
        <f t="shared" si="3"/>
        <v>80</v>
      </c>
      <c r="S17" s="68">
        <f>IF(COUNTBLANK(C17:Q17)&gt;(15-$C$2),R17,R17-VLOOKUP(AJ17,Bodování!$A$2:$B$67,2))</f>
        <v>80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40</v>
      </c>
      <c r="X17" s="52">
        <f>VLOOKUP(G17,Bodování!$A$2:$B$67,2)</f>
        <v>40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4"/>
        <v>4</v>
      </c>
      <c r="AJ17" s="28">
        <f t="shared" si="5"/>
        <v>4</v>
      </c>
      <c r="AK17" s="28">
        <f t="shared" si="6"/>
        <v>2</v>
      </c>
      <c r="AM17" s="42"/>
      <c r="AN17" s="42"/>
      <c r="AO17" s="42"/>
      <c r="AP17" s="42"/>
    </row>
    <row r="18" spans="1:42" ht="12.75" customHeight="1">
      <c r="A18" s="39">
        <f t="shared" si="7"/>
        <v>13</v>
      </c>
      <c r="B18" s="23" t="s">
        <v>25</v>
      </c>
      <c r="C18" s="37">
        <v>4</v>
      </c>
      <c r="D18" s="37">
        <v>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69">
        <f t="shared" si="3"/>
        <v>79</v>
      </c>
      <c r="S18" s="68">
        <f>IF(COUNTBLANK(C18:Q18)&gt;(15-$C$2),R18,R18-VLOOKUP(AJ18,Bodování!$A$2:$B$67,2))</f>
        <v>79</v>
      </c>
      <c r="T18" s="52">
        <f>VLOOKUP(C18,Bodování!$A$2:$B$67,2)</f>
        <v>40</v>
      </c>
      <c r="U18" s="52">
        <f>VLOOKUP(D18,Bodování!$A$2:$B$67,2)</f>
        <v>39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4"/>
        <v>4</v>
      </c>
      <c r="AJ18" s="28">
        <f t="shared" si="5"/>
        <v>5</v>
      </c>
      <c r="AK18" s="28">
        <f t="shared" si="6"/>
        <v>2</v>
      </c>
      <c r="AM18" s="42"/>
      <c r="AN18" s="42"/>
      <c r="AO18" s="42"/>
      <c r="AP18" s="42"/>
    </row>
    <row r="19" spans="1:37" ht="12.75" customHeight="1">
      <c r="A19" s="39">
        <f t="shared" si="7"/>
        <v>14</v>
      </c>
      <c r="B19" s="23" t="s">
        <v>22</v>
      </c>
      <c r="C19" s="37">
        <v>11</v>
      </c>
      <c r="D19" s="37">
        <v>15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69">
        <f t="shared" si="3"/>
        <v>62</v>
      </c>
      <c r="S19" s="68">
        <f>IF(COUNTBLANK(C19:Q19)&gt;(15-$C$2),R19,R19-VLOOKUP(AJ19,Bodování!$A$2:$B$67,2))</f>
        <v>62</v>
      </c>
      <c r="T19" s="52">
        <f>VLOOKUP(C19,Bodování!$A$2:$B$67,2)</f>
        <v>33</v>
      </c>
      <c r="U19" s="52">
        <f>VLOOKUP(D19,Bodování!$A$2:$B$67,2)</f>
        <v>29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4"/>
        <v>11</v>
      </c>
      <c r="AJ19" s="28">
        <f t="shared" si="5"/>
        <v>15</v>
      </c>
      <c r="AK19" s="28">
        <f t="shared" si="6"/>
        <v>2</v>
      </c>
    </row>
    <row r="20" spans="1:37" ht="12.75" customHeight="1">
      <c r="A20" s="39">
        <f t="shared" si="7"/>
        <v>15</v>
      </c>
      <c r="B20" s="23" t="s">
        <v>45</v>
      </c>
      <c r="C20" s="37"/>
      <c r="D20" s="37">
        <v>2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69">
        <f t="shared" si="3"/>
        <v>45</v>
      </c>
      <c r="S20" s="68">
        <f>IF(COUNTBLANK(C20:Q20)&gt;(15-$C$2),R20,R20-VLOOKUP(AJ20,Bodování!$A$2:$B$67,2))</f>
        <v>45</v>
      </c>
      <c r="T20" s="52">
        <f>VLOOKUP(C20,Bodování!$A$2:$B$67,2)</f>
        <v>0</v>
      </c>
      <c r="U20" s="52">
        <f>VLOOKUP(D20,Bodování!$A$2:$B$67,2)</f>
        <v>45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4"/>
        <v>2</v>
      </c>
      <c r="AJ20" s="28">
        <f t="shared" si="5"/>
        <v>2</v>
      </c>
      <c r="AK20" s="28">
        <f t="shared" si="6"/>
        <v>1</v>
      </c>
    </row>
    <row r="21" spans="1:37" ht="12.75" customHeight="1">
      <c r="A21" s="39">
        <f t="shared" si="7"/>
        <v>16</v>
      </c>
      <c r="B21" s="23" t="s">
        <v>46</v>
      </c>
      <c r="C21" s="37"/>
      <c r="D21" s="37">
        <v>3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69">
        <f t="shared" si="3"/>
        <v>42</v>
      </c>
      <c r="S21" s="68">
        <f>IF(COUNTBLANK(C21:Q21)&gt;(15-$C$2),R21,R21-VLOOKUP(AJ21,Bodování!$A$2:$B$67,2))</f>
        <v>42</v>
      </c>
      <c r="T21" s="52">
        <f>VLOOKUP(C21,Bodování!$A$2:$B$67,2)</f>
        <v>0</v>
      </c>
      <c r="U21" s="52">
        <f>VLOOKUP(D21,Bodování!$A$2:$B$67,2)</f>
        <v>42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4"/>
        <v>3</v>
      </c>
      <c r="AJ21" s="28">
        <f t="shared" si="5"/>
        <v>3</v>
      </c>
      <c r="AK21" s="28">
        <f t="shared" si="6"/>
        <v>1</v>
      </c>
    </row>
    <row r="22" spans="1:37" ht="12.75" customHeight="1">
      <c r="A22" s="39">
        <f t="shared" si="7"/>
        <v>17</v>
      </c>
      <c r="B22" s="23" t="s">
        <v>47</v>
      </c>
      <c r="C22" s="37"/>
      <c r="D22" s="37">
        <v>8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69">
        <f t="shared" si="3"/>
        <v>36</v>
      </c>
      <c r="S22" s="68">
        <f>IF(COUNTBLANK(C22:Q22)&gt;(15-$C$2),R22,R22-VLOOKUP(AJ22,Bodování!$A$2:$B$67,2))</f>
        <v>36</v>
      </c>
      <c r="T22" s="52">
        <f>VLOOKUP(C22,Bodování!$A$2:$B$67,2)</f>
        <v>0</v>
      </c>
      <c r="U22" s="52">
        <f>VLOOKUP(D22,Bodování!$A$2:$B$67,2)</f>
        <v>36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4"/>
        <v>8</v>
      </c>
      <c r="AJ22" s="28">
        <f t="shared" si="5"/>
        <v>8</v>
      </c>
      <c r="AK22" s="28">
        <f t="shared" si="6"/>
        <v>1</v>
      </c>
    </row>
    <row r="23" spans="1:37" ht="12.75" customHeight="1">
      <c r="A23" s="39">
        <f t="shared" si="7"/>
        <v>18</v>
      </c>
      <c r="B23" s="23" t="s">
        <v>48</v>
      </c>
      <c r="C23" s="37"/>
      <c r="D23" s="37">
        <v>10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73"/>
      <c r="R23" s="68">
        <f t="shared" si="3"/>
        <v>34</v>
      </c>
      <c r="S23" s="68">
        <f>IF(COUNTBLANK(C23:Q23)&gt;(15-$C$2),R23,R23-VLOOKUP(AJ23,Bodování!$A$2:$B$67,2))</f>
        <v>34</v>
      </c>
      <c r="T23" s="77">
        <f>VLOOKUP(C23,Bodování!$A$2:$B$67,2)</f>
        <v>0</v>
      </c>
      <c r="U23" s="52">
        <f>VLOOKUP(D23,Bodování!$A$2:$B$67,2)</f>
        <v>34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4"/>
        <v>10</v>
      </c>
      <c r="AJ23" s="28">
        <f t="shared" si="5"/>
        <v>10</v>
      </c>
      <c r="AK23" s="28">
        <f t="shared" si="6"/>
        <v>1</v>
      </c>
    </row>
    <row r="24" spans="1:37" ht="12.75" customHeight="1">
      <c r="A24" s="39">
        <f t="shared" si="7"/>
      </c>
      <c r="B24" s="2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78"/>
      <c r="R24" s="69">
        <f t="shared" si="3"/>
        <v>0</v>
      </c>
      <c r="S24" s="68">
        <f>IF(COUNTBLANK(C24:Q24)&gt;(15-$C$2),R24,R24-VLOOKUP(AJ24,Bodování!$A$2:$B$67,2))</f>
        <v>0</v>
      </c>
      <c r="T24" s="77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4"/>
        <v>0</v>
      </c>
      <c r="AJ24" s="28">
        <f t="shared" si="5"/>
        <v>0</v>
      </c>
      <c r="AK24" s="28">
        <f t="shared" si="6"/>
        <v>0</v>
      </c>
    </row>
    <row r="25" spans="1:37" ht="12.75" customHeight="1">
      <c r="A25" s="39">
        <f t="shared" si="7"/>
      </c>
      <c r="B25" s="2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73"/>
      <c r="R25" s="69">
        <f t="shared" si="3"/>
        <v>0</v>
      </c>
      <c r="S25" s="69">
        <f>IF(COUNTBLANK(C25:Q25)&gt;(12-$C$2),R25,R25-VLOOKUP(AJ25,Bodování!$A$2:$B$67,2))</f>
        <v>0</v>
      </c>
      <c r="T25" s="77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4"/>
        <v>0</v>
      </c>
      <c r="AJ25" s="28">
        <f t="shared" si="5"/>
        <v>0</v>
      </c>
      <c r="AK25" s="28">
        <f t="shared" si="6"/>
        <v>0</v>
      </c>
    </row>
    <row r="26" spans="1:37" ht="12.75" customHeight="1">
      <c r="A26" s="39">
        <f t="shared" si="7"/>
      </c>
      <c r="B26" s="2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73"/>
      <c r="R26" s="79">
        <f t="shared" si="3"/>
        <v>0</v>
      </c>
      <c r="S26" s="79">
        <f>IF(COUNTBLANK(C26:Q26)&gt;(12-$C$2),R26,R26-VLOOKUP(AJ26,Bodování!$A$2:$B$67,2))</f>
        <v>0</v>
      </c>
      <c r="T26" s="77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4"/>
        <v>0</v>
      </c>
      <c r="AJ26" s="28">
        <f t="shared" si="5"/>
        <v>0</v>
      </c>
      <c r="AK26" s="28">
        <f t="shared" si="6"/>
        <v>0</v>
      </c>
    </row>
    <row r="27" spans="1:37" ht="12.75" customHeight="1">
      <c r="A27" s="35">
        <f t="shared" si="7"/>
      </c>
      <c r="B27" s="25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47">
        <f t="shared" si="3"/>
        <v>0</v>
      </c>
      <c r="S27" s="75">
        <f>IF(COUNTBLANK(C27:Q27)&gt;(15-$C$2),R27,R27-VLOOKUP(AJ27,Bodování!$A$2:$B$67,2))</f>
        <v>0</v>
      </c>
      <c r="T27" s="53">
        <f>VLOOKUP(C27,Bodování!$A$2:$B$67,2)</f>
        <v>0</v>
      </c>
      <c r="U27" s="53">
        <f>VLOOKUP(D27,Bodování!$A$2:$B$67,2)</f>
        <v>0</v>
      </c>
      <c r="V27" s="53">
        <f>VLOOKUP(E27,Bodování!$A$2:$B$67,2)</f>
        <v>0</v>
      </c>
      <c r="W27" s="53">
        <f>VLOOKUP(F27,Bodování!$A$2:$B$67,2)</f>
        <v>0</v>
      </c>
      <c r="X27" s="53">
        <f>VLOOKUP(G27,Bodování!$A$2:$B$67,2)</f>
        <v>0</v>
      </c>
      <c r="Y27" s="53">
        <f>VLOOKUP(H27,Bodování!$A$2:$B$67,2)</f>
        <v>0</v>
      </c>
      <c r="Z27" s="53">
        <f>VLOOKUP(I27,Bodování!$A$2:$B$67,2)</f>
        <v>0</v>
      </c>
      <c r="AA27" s="53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 t="shared" si="4"/>
        <v>0</v>
      </c>
      <c r="AJ27" s="12">
        <f t="shared" si="5"/>
        <v>0</v>
      </c>
      <c r="AK27" s="55">
        <f t="shared" si="6"/>
        <v>0</v>
      </c>
    </row>
    <row r="28" spans="1:37" ht="12.75" customHeight="1">
      <c r="A28" s="35">
        <f t="shared" si="7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74">
        <f t="shared" si="3"/>
        <v>0</v>
      </c>
      <c r="S28" s="75">
        <f>IF(COUNTBLANK(C28:Q28)&gt;(15-$C$2),R28,R28-VLOOKUP(AJ28,Bodování!$A$2:$B$67,2))</f>
        <v>0</v>
      </c>
      <c r="T28" s="53">
        <f>VLOOKUP(C28,Bodování!$A$2:$B$67,2)</f>
        <v>0</v>
      </c>
      <c r="U28" s="53">
        <f>VLOOKUP(D28,Bodování!$A$2:$B$67,2)</f>
        <v>0</v>
      </c>
      <c r="V28" s="53">
        <f>VLOOKUP(E28,Bodování!$A$2:$B$67,2)</f>
        <v>0</v>
      </c>
      <c r="W28" s="53">
        <f>VLOOKUP(F28,Bodování!$A$2:$B$67,2)</f>
        <v>0</v>
      </c>
      <c r="X28" s="53">
        <f>VLOOKUP(G28,Bodování!$A$2:$B$67,2)</f>
        <v>0</v>
      </c>
      <c r="Y28" s="53">
        <f>VLOOKUP(H28,Bodování!$A$2:$B$67,2)</f>
        <v>0</v>
      </c>
      <c r="Z28" s="53">
        <f>VLOOKUP(I28,Bodování!$A$2:$B$67,2)</f>
        <v>0</v>
      </c>
      <c r="AA28" s="53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 t="shared" si="4"/>
        <v>0</v>
      </c>
      <c r="AJ28" s="12">
        <f t="shared" si="5"/>
        <v>0</v>
      </c>
      <c r="AK28" s="55">
        <f t="shared" si="6"/>
        <v>0</v>
      </c>
    </row>
    <row r="29" spans="1:40" ht="12.75" customHeight="1">
      <c r="A29" s="35">
        <f t="shared" si="7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74">
        <f t="shared" si="3"/>
        <v>0</v>
      </c>
      <c r="S29" s="75">
        <f>IF(COUNTBLANK(C29:Q29)&gt;(15-$C$2),R29,R29-VLOOKUP(AJ29,Bodování!$A$2:$B$67,2))</f>
        <v>0</v>
      </c>
      <c r="T29" s="53">
        <f>VLOOKUP(C29,Bodování!$A$2:$B$67,2)</f>
        <v>0</v>
      </c>
      <c r="U29" s="53">
        <f>VLOOKUP(D29,Bodování!$A$2:$B$67,2)</f>
        <v>0</v>
      </c>
      <c r="V29" s="53">
        <f>VLOOKUP(E29,Bodování!$A$2:$B$67,2)</f>
        <v>0</v>
      </c>
      <c r="W29" s="53">
        <f>VLOOKUP(F29,Bodování!$A$2:$B$67,2)</f>
        <v>0</v>
      </c>
      <c r="X29" s="53">
        <f>VLOOKUP(G29,Bodování!$A$2:$B$67,2)</f>
        <v>0</v>
      </c>
      <c r="Y29" s="53">
        <f>VLOOKUP(H29,Bodování!$A$2:$B$67,2)</f>
        <v>0</v>
      </c>
      <c r="Z29" s="53">
        <f>VLOOKUP(I29,Bodování!$A$2:$B$67,2)</f>
        <v>0</v>
      </c>
      <c r="AA29" s="53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 t="shared" si="4"/>
        <v>0</v>
      </c>
      <c r="AJ29" s="12">
        <f t="shared" si="5"/>
        <v>0</v>
      </c>
      <c r="AK29" s="55">
        <f t="shared" si="6"/>
        <v>0</v>
      </c>
      <c r="AM29" s="61"/>
      <c r="AN29" s="61"/>
    </row>
    <row r="30" spans="1:37" ht="12.75" customHeight="1">
      <c r="A30" s="35">
        <f t="shared" si="7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75">
        <f t="shared" si="3"/>
        <v>0</v>
      </c>
      <c r="S30" s="75">
        <f>IF(COUNTBLANK(C30:Q30)&gt;(15-$C$2),R30,R30-VLOOKUP(AJ30,Bodování!$A$2:$B$67,2))</f>
        <v>0</v>
      </c>
      <c r="T30" s="53">
        <f>VLOOKUP(C30,Bodování!$A$2:$B$67,2)</f>
        <v>0</v>
      </c>
      <c r="U30" s="53">
        <f>VLOOKUP(D30,Bodování!$A$2:$B$67,2)</f>
        <v>0</v>
      </c>
      <c r="V30" s="53">
        <f>VLOOKUP(E30,Bodování!$A$2:$B$67,2)</f>
        <v>0</v>
      </c>
      <c r="W30" s="53">
        <f>VLOOKUP(F30,Bodování!$A$2:$B$67,2)</f>
        <v>0</v>
      </c>
      <c r="X30" s="53">
        <f>VLOOKUP(G30,Bodování!$A$2:$B$67,2)</f>
        <v>0</v>
      </c>
      <c r="Y30" s="53">
        <f>VLOOKUP(H30,Bodování!$A$2:$B$67,2)</f>
        <v>0</v>
      </c>
      <c r="Z30" s="53">
        <f>VLOOKUP(I30,Bodování!$A$2:$B$67,2)</f>
        <v>0</v>
      </c>
      <c r="AA30" s="53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 t="shared" si="4"/>
        <v>0</v>
      </c>
      <c r="AJ30" s="12">
        <f t="shared" si="5"/>
        <v>0</v>
      </c>
      <c r="AK30" s="55">
        <f t="shared" si="6"/>
        <v>0</v>
      </c>
    </row>
    <row r="31" spans="1:37" ht="12.75" customHeight="1">
      <c r="A31" s="35">
        <f t="shared" si="7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75">
        <f t="shared" si="3"/>
        <v>0</v>
      </c>
      <c r="S31" s="75">
        <f>IF(COUNTBLANK(C31:Q31)&gt;(15-$C$2),R31,R31-VLOOKUP(AJ31,Bodování!$A$2:$B$67,2))</f>
        <v>0</v>
      </c>
      <c r="T31" s="53">
        <f>VLOOKUP(C31,Bodování!$A$2:$B$67,2)</f>
        <v>0</v>
      </c>
      <c r="U31" s="53">
        <f>VLOOKUP(D31,Bodování!$A$2:$B$67,2)</f>
        <v>0</v>
      </c>
      <c r="V31" s="53">
        <f>VLOOKUP(E31,Bodování!$A$2:$B$67,2)</f>
        <v>0</v>
      </c>
      <c r="W31" s="53">
        <f>VLOOKUP(F31,Bodování!$A$2:$B$67,2)</f>
        <v>0</v>
      </c>
      <c r="X31" s="53">
        <f>VLOOKUP(G31,Bodování!$A$2:$B$67,2)</f>
        <v>0</v>
      </c>
      <c r="Y31" s="53">
        <f>VLOOKUP(H31,Bodování!$A$2:$B$67,2)</f>
        <v>0</v>
      </c>
      <c r="Z31" s="53">
        <f>VLOOKUP(I31,Bodování!$A$2:$B$67,2)</f>
        <v>0</v>
      </c>
      <c r="AA31" s="53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 t="shared" si="4"/>
        <v>0</v>
      </c>
      <c r="AJ31" s="12">
        <f t="shared" si="5"/>
        <v>0</v>
      </c>
      <c r="AK31" s="55">
        <f t="shared" si="6"/>
        <v>0</v>
      </c>
    </row>
    <row r="32" spans="1:37" ht="12.75" customHeight="1">
      <c r="A32" s="35">
        <f t="shared" si="7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75">
        <f t="shared" si="3"/>
        <v>0</v>
      </c>
      <c r="S32" s="75">
        <f>IF(COUNTBLANK(C32:Q32)&gt;(15-$C$2),R32,R32-VLOOKUP(AJ32,Bodování!$A$2:$B$67,2))</f>
        <v>0</v>
      </c>
      <c r="T32" s="53">
        <f>VLOOKUP(C32,Bodování!$A$2:$B$67,2)</f>
        <v>0</v>
      </c>
      <c r="U32" s="53">
        <f>VLOOKUP(D32,Bodování!$A$2:$B$67,2)</f>
        <v>0</v>
      </c>
      <c r="V32" s="53">
        <f>VLOOKUP(E32,Bodování!$A$2:$B$67,2)</f>
        <v>0</v>
      </c>
      <c r="W32" s="53">
        <f>VLOOKUP(F32,Bodování!$A$2:$B$67,2)</f>
        <v>0</v>
      </c>
      <c r="X32" s="53">
        <f>VLOOKUP(G32,Bodování!$A$2:$B$67,2)</f>
        <v>0</v>
      </c>
      <c r="Y32" s="53">
        <f>VLOOKUP(H32,Bodování!$A$2:$B$67,2)</f>
        <v>0</v>
      </c>
      <c r="Z32" s="53">
        <f>VLOOKUP(I32,Bodování!$A$2:$B$67,2)</f>
        <v>0</v>
      </c>
      <c r="AA32" s="53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 t="shared" si="4"/>
        <v>0</v>
      </c>
      <c r="AJ32" s="12">
        <f t="shared" si="5"/>
        <v>0</v>
      </c>
      <c r="AK32" s="55">
        <f t="shared" si="6"/>
        <v>0</v>
      </c>
    </row>
    <row r="33" spans="1:37" ht="12.75" customHeight="1">
      <c r="A33" s="35">
        <f t="shared" si="7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75">
        <f t="shared" si="3"/>
        <v>0</v>
      </c>
      <c r="S33" s="75">
        <f>IF(COUNTBLANK(C33:Q33)&gt;(15-$C$2),R33,R33-VLOOKUP(AJ33,Bodování!$A$2:$B$67,2))</f>
        <v>0</v>
      </c>
      <c r="T33" s="53">
        <f>VLOOKUP(C33,Bodování!$A$2:$B$67,2)</f>
        <v>0</v>
      </c>
      <c r="U33" s="53">
        <f>VLOOKUP(D33,Bodování!$A$2:$B$67,2)</f>
        <v>0</v>
      </c>
      <c r="V33" s="53">
        <f>VLOOKUP(E33,Bodování!$A$2:$B$67,2)</f>
        <v>0</v>
      </c>
      <c r="W33" s="53">
        <f>VLOOKUP(F33,Bodování!$A$2:$B$67,2)</f>
        <v>0</v>
      </c>
      <c r="X33" s="53">
        <f>VLOOKUP(G33,Bodování!$A$2:$B$67,2)</f>
        <v>0</v>
      </c>
      <c r="Y33" s="53">
        <f>VLOOKUP(H33,Bodování!$A$2:$B$67,2)</f>
        <v>0</v>
      </c>
      <c r="Z33" s="53">
        <f>VLOOKUP(I33,Bodování!$A$2:$B$67,2)</f>
        <v>0</v>
      </c>
      <c r="AA33" s="53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 t="shared" si="4"/>
        <v>0</v>
      </c>
      <c r="AJ33" s="12">
        <f t="shared" si="5"/>
        <v>0</v>
      </c>
      <c r="AK33" s="55">
        <f t="shared" si="6"/>
        <v>0</v>
      </c>
    </row>
    <row r="34" spans="1:37" ht="12.75" customHeight="1">
      <c r="A34" s="35">
        <f t="shared" si="7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3"/>
      <c r="R34" s="74">
        <f t="shared" si="3"/>
        <v>0</v>
      </c>
      <c r="S34" s="75">
        <f>IF(COUNTBLANK(C34:Q34)&gt;(15-$C$2),R34,R34-VLOOKUP(AJ34,Bodování!$A$2:$B$67,2))</f>
        <v>0</v>
      </c>
      <c r="T34" s="53">
        <f>VLOOKUP(C34,Bodování!$A$2:$B$67,2)</f>
        <v>0</v>
      </c>
      <c r="U34" s="53">
        <f>VLOOKUP(D34,Bodování!$A$2:$B$67,2)</f>
        <v>0</v>
      </c>
      <c r="V34" s="53">
        <f>VLOOKUP(E34,Bodování!$A$2:$B$67,2)</f>
        <v>0</v>
      </c>
      <c r="W34" s="53">
        <f>VLOOKUP(F34,Bodování!$A$2:$B$67,2)</f>
        <v>0</v>
      </c>
      <c r="X34" s="53">
        <f>VLOOKUP(G34,Bodování!$A$2:$B$67,2)</f>
        <v>0</v>
      </c>
      <c r="Y34" s="53">
        <f>VLOOKUP(H34,Bodování!$A$2:$B$67,2)</f>
        <v>0</v>
      </c>
      <c r="Z34" s="53">
        <f>VLOOKUP(I34,Bodování!$A$2:$B$67,2)</f>
        <v>0</v>
      </c>
      <c r="AA34" s="53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 t="shared" si="4"/>
        <v>0</v>
      </c>
      <c r="AJ34" s="12">
        <f t="shared" si="5"/>
        <v>0</v>
      </c>
      <c r="AK34" s="55">
        <f t="shared" si="6"/>
        <v>0</v>
      </c>
    </row>
    <row r="35" spans="1:37" ht="12.75" customHeight="1">
      <c r="A35" s="35">
        <f t="shared" si="7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3"/>
      <c r="R35" s="75">
        <f t="shared" si="3"/>
        <v>0</v>
      </c>
      <c r="S35" s="75">
        <f>IF(COUNTBLANK(C35:Q35)&gt;(15-$C$2),R35,R35-VLOOKUP(AJ35,Bodování!$A$2:$B$67,2))</f>
        <v>0</v>
      </c>
      <c r="T35" s="53">
        <f>VLOOKUP(C35,Bodování!$A$2:$B$67,2)</f>
        <v>0</v>
      </c>
      <c r="U35" s="53">
        <f>VLOOKUP(D35,Bodování!$A$2:$B$67,2)</f>
        <v>0</v>
      </c>
      <c r="V35" s="53">
        <f>VLOOKUP(E35,Bodování!$A$2:$B$67,2)</f>
        <v>0</v>
      </c>
      <c r="W35" s="53">
        <f>VLOOKUP(F35,Bodování!$A$2:$B$67,2)</f>
        <v>0</v>
      </c>
      <c r="X35" s="53">
        <f>VLOOKUP(G35,Bodování!$A$2:$B$67,2)</f>
        <v>0</v>
      </c>
      <c r="Y35" s="53">
        <f>VLOOKUP(H35,Bodování!$A$2:$B$67,2)</f>
        <v>0</v>
      </c>
      <c r="Z35" s="53">
        <f>VLOOKUP(I35,Bodování!$A$2:$B$67,2)</f>
        <v>0</v>
      </c>
      <c r="AA35" s="53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 t="shared" si="4"/>
        <v>0</v>
      </c>
      <c r="AJ35" s="12">
        <f t="shared" si="5"/>
        <v>0</v>
      </c>
      <c r="AK35" s="55">
        <f t="shared" si="6"/>
        <v>0</v>
      </c>
    </row>
    <row r="36" spans="1:37" ht="12.75" customHeight="1">
      <c r="A36" s="35">
        <f t="shared" si="7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3"/>
      <c r="R36" s="75">
        <f t="shared" si="3"/>
        <v>0</v>
      </c>
      <c r="S36" s="75">
        <f>IF(COUNTBLANK(C36:Q36)&gt;(15-$C$2),R36,R36-VLOOKUP(AJ36,Bodování!$A$2:$B$67,2))</f>
        <v>0</v>
      </c>
      <c r="T36" s="53">
        <f>VLOOKUP(C36,Bodování!$A$2:$B$67,2)</f>
        <v>0</v>
      </c>
      <c r="U36" s="53">
        <f>VLOOKUP(D36,Bodování!$A$2:$B$67,2)</f>
        <v>0</v>
      </c>
      <c r="V36" s="53">
        <f>VLOOKUP(E36,Bodování!$A$2:$B$67,2)</f>
        <v>0</v>
      </c>
      <c r="W36" s="53">
        <f>VLOOKUP(F36,Bodování!$A$2:$B$67,2)</f>
        <v>0</v>
      </c>
      <c r="X36" s="53">
        <f>VLOOKUP(G36,Bodování!$A$2:$B$67,2)</f>
        <v>0</v>
      </c>
      <c r="Y36" s="53">
        <f>VLOOKUP(H36,Bodování!$A$2:$B$67,2)</f>
        <v>0</v>
      </c>
      <c r="Z36" s="53">
        <f>VLOOKUP(I36,Bodování!$A$2:$B$67,2)</f>
        <v>0</v>
      </c>
      <c r="AA36" s="53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 t="shared" si="4"/>
        <v>0</v>
      </c>
      <c r="AJ36" s="12">
        <f t="shared" si="5"/>
        <v>0</v>
      </c>
      <c r="AK36" s="55">
        <f t="shared" si="6"/>
        <v>0</v>
      </c>
    </row>
    <row r="37" spans="1:37" ht="12.75" customHeight="1">
      <c r="A37" s="35">
        <f t="shared" si="7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3"/>
      <c r="R37" s="74">
        <f t="shared" si="3"/>
        <v>0</v>
      </c>
      <c r="S37" s="75">
        <f>IF(COUNTBLANK(C37:Q37)&gt;(15-$C$2),R37,R37-VLOOKUP(AJ37,Bodování!$A$2:$B$67,2))</f>
        <v>0</v>
      </c>
      <c r="T37" s="53">
        <f>VLOOKUP(C37,Bodování!$A$2:$B$67,2)</f>
        <v>0</v>
      </c>
      <c r="U37" s="53">
        <f>VLOOKUP(D37,Bodování!$A$2:$B$67,2)</f>
        <v>0</v>
      </c>
      <c r="V37" s="53">
        <f>VLOOKUP(E37,Bodování!$A$2:$B$67,2)</f>
        <v>0</v>
      </c>
      <c r="W37" s="53">
        <f>VLOOKUP(F37,Bodování!$A$2:$B$67,2)</f>
        <v>0</v>
      </c>
      <c r="X37" s="53">
        <f>VLOOKUP(G37,Bodování!$A$2:$B$67,2)</f>
        <v>0</v>
      </c>
      <c r="Y37" s="53">
        <f>VLOOKUP(H37,Bodování!$A$2:$B$67,2)</f>
        <v>0</v>
      </c>
      <c r="Z37" s="53">
        <f>VLOOKUP(I37,Bodování!$A$2:$B$67,2)</f>
        <v>0</v>
      </c>
      <c r="AA37" s="53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 t="shared" si="4"/>
        <v>0</v>
      </c>
      <c r="AJ37" s="12">
        <f t="shared" si="5"/>
        <v>0</v>
      </c>
      <c r="AK37" s="55">
        <f t="shared" si="6"/>
        <v>0</v>
      </c>
    </row>
    <row r="38" spans="1:37" ht="12.75" customHeight="1">
      <c r="A38" s="35">
        <f t="shared" si="7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3"/>
      <c r="R38" s="74">
        <f aca="true" t="shared" si="8" ref="R38:R69">SUM(T38:AH38)</f>
        <v>0</v>
      </c>
      <c r="S38" s="75">
        <f>IF(COUNTBLANK(C38:Q38)&gt;(15-$C$2),R38,R38-VLOOKUP(AJ38,Bodování!$A$2:$B$67,2))</f>
        <v>0</v>
      </c>
      <c r="T38" s="53">
        <f>VLOOKUP(C38,Bodování!$A$2:$B$67,2)</f>
        <v>0</v>
      </c>
      <c r="U38" s="53">
        <f>VLOOKUP(D38,Bodování!$A$2:$B$67,2)</f>
        <v>0</v>
      </c>
      <c r="V38" s="53">
        <f>VLOOKUP(E38,Bodování!$A$2:$B$67,2)</f>
        <v>0</v>
      </c>
      <c r="W38" s="53">
        <f>VLOOKUP(F38,Bodování!$A$2:$B$67,2)</f>
        <v>0</v>
      </c>
      <c r="X38" s="53">
        <f>VLOOKUP(G38,Bodování!$A$2:$B$67,2)</f>
        <v>0</v>
      </c>
      <c r="Y38" s="53">
        <f>VLOOKUP(H38,Bodování!$A$2:$B$67,2)</f>
        <v>0</v>
      </c>
      <c r="Z38" s="53">
        <f>VLOOKUP(I38,Bodování!$A$2:$B$67,2)</f>
        <v>0</v>
      </c>
      <c r="AA38" s="53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 aca="true" t="shared" si="9" ref="AI38:AI69">MINA(C38:Q38)</f>
        <v>0</v>
      </c>
      <c r="AJ38" s="12">
        <f aca="true" t="shared" si="10" ref="AJ38:AJ69">MAX(C38:Q38)</f>
        <v>0</v>
      </c>
      <c r="AK38" s="55">
        <f aca="true" t="shared" si="11" ref="AK38:AK69">COUNT(C38:Q38)</f>
        <v>0</v>
      </c>
    </row>
    <row r="39" spans="1:37" ht="12.75" customHeight="1">
      <c r="A39" s="35">
        <f t="shared" si="7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3"/>
      <c r="R39" s="74">
        <f t="shared" si="8"/>
        <v>0</v>
      </c>
      <c r="S39" s="75">
        <f>IF(COUNTBLANK(C39:Q39)&gt;(15-$C$2),R39,R39-VLOOKUP(AJ39,Bodování!$A$2:$B$67,2))</f>
        <v>0</v>
      </c>
      <c r="T39" s="53">
        <f>VLOOKUP(C39,Bodování!$A$2:$B$67,2)</f>
        <v>0</v>
      </c>
      <c r="U39" s="53">
        <f>VLOOKUP(D39,Bodování!$A$2:$B$67,2)</f>
        <v>0</v>
      </c>
      <c r="V39" s="53">
        <f>VLOOKUP(E39,Bodování!$A$2:$B$67,2)</f>
        <v>0</v>
      </c>
      <c r="W39" s="53">
        <f>VLOOKUP(F39,Bodování!$A$2:$B$67,2)</f>
        <v>0</v>
      </c>
      <c r="X39" s="53">
        <f>VLOOKUP(G39,Bodování!$A$2:$B$67,2)</f>
        <v>0</v>
      </c>
      <c r="Y39" s="53">
        <f>VLOOKUP(H39,Bodování!$A$2:$B$67,2)</f>
        <v>0</v>
      </c>
      <c r="Z39" s="53">
        <f>VLOOKUP(I39,Bodování!$A$2:$B$67,2)</f>
        <v>0</v>
      </c>
      <c r="AA39" s="53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 t="shared" si="9"/>
        <v>0</v>
      </c>
      <c r="AJ39" s="12">
        <f t="shared" si="10"/>
        <v>0</v>
      </c>
      <c r="AK39" s="55">
        <f t="shared" si="11"/>
        <v>0</v>
      </c>
    </row>
    <row r="40" spans="1:37" ht="12.75" customHeight="1">
      <c r="A40" s="35">
        <f t="shared" si="7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75">
        <f t="shared" si="8"/>
        <v>0</v>
      </c>
      <c r="S40" s="75">
        <f>IF(COUNTBLANK(C40:Q40)&gt;(15-$C$2),R40,R40-VLOOKUP(AJ40,Bodování!$A$2:$B$67,2))</f>
        <v>0</v>
      </c>
      <c r="T40" s="53">
        <f>VLOOKUP(C40,Bodování!$A$2:$B$67,2)</f>
        <v>0</v>
      </c>
      <c r="U40" s="53">
        <f>VLOOKUP(D40,Bodování!$A$2:$B$67,2)</f>
        <v>0</v>
      </c>
      <c r="V40" s="53">
        <f>VLOOKUP(E40,Bodování!$A$2:$B$67,2)</f>
        <v>0</v>
      </c>
      <c r="W40" s="53">
        <f>VLOOKUP(F40,Bodování!$A$2:$B$67,2)</f>
        <v>0</v>
      </c>
      <c r="X40" s="53">
        <f>VLOOKUP(G40,Bodování!$A$2:$B$67,2)</f>
        <v>0</v>
      </c>
      <c r="Y40" s="53">
        <f>VLOOKUP(H40,Bodování!$A$2:$B$67,2)</f>
        <v>0</v>
      </c>
      <c r="Z40" s="53">
        <f>VLOOKUP(I40,Bodování!$A$2:$B$67,2)</f>
        <v>0</v>
      </c>
      <c r="AA40" s="53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 t="shared" si="9"/>
        <v>0</v>
      </c>
      <c r="AJ40" s="12">
        <f t="shared" si="10"/>
        <v>0</v>
      </c>
      <c r="AK40" s="55">
        <f t="shared" si="11"/>
        <v>0</v>
      </c>
    </row>
    <row r="41" spans="1:37" ht="12.75" customHeight="1">
      <c r="A41" s="35">
        <f t="shared" si="7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74">
        <f t="shared" si="8"/>
        <v>0</v>
      </c>
      <c r="S41" s="75">
        <f>IF(COUNTBLANK(C41:Q41)&gt;(15-$C$2),R41,R41-VLOOKUP(AJ41,Bodování!$A$2:$B$67,2))</f>
        <v>0</v>
      </c>
      <c r="T41" s="53">
        <f>VLOOKUP(C41,Bodování!$A$2:$B$67,2)</f>
        <v>0</v>
      </c>
      <c r="U41" s="53">
        <f>VLOOKUP(D41,Bodování!$A$2:$B$67,2)</f>
        <v>0</v>
      </c>
      <c r="V41" s="53">
        <f>VLOOKUP(E41,Bodování!$A$2:$B$67,2)</f>
        <v>0</v>
      </c>
      <c r="W41" s="53">
        <f>VLOOKUP(F41,Bodování!$A$2:$B$67,2)</f>
        <v>0</v>
      </c>
      <c r="X41" s="53">
        <f>VLOOKUP(G41,Bodování!$A$2:$B$67,2)</f>
        <v>0</v>
      </c>
      <c r="Y41" s="53">
        <f>VLOOKUP(H41,Bodování!$A$2:$B$67,2)</f>
        <v>0</v>
      </c>
      <c r="Z41" s="53">
        <f>VLOOKUP(I41,Bodování!$A$2:$B$67,2)</f>
        <v>0</v>
      </c>
      <c r="AA41" s="53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 t="shared" si="9"/>
        <v>0</v>
      </c>
      <c r="AJ41" s="12">
        <f t="shared" si="10"/>
        <v>0</v>
      </c>
      <c r="AK41" s="55">
        <f t="shared" si="11"/>
        <v>0</v>
      </c>
    </row>
    <row r="42" spans="1:37" ht="12.75" customHeight="1">
      <c r="A42" s="35">
        <f t="shared" si="7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74">
        <f t="shared" si="8"/>
        <v>0</v>
      </c>
      <c r="S42" s="75">
        <f>IF(COUNTBLANK(C42:Q42)&gt;(15-$C$2),R42,R42-VLOOKUP(AJ42,Bodování!$A$2:$B$67,2))</f>
        <v>0</v>
      </c>
      <c r="T42" s="53">
        <f>VLOOKUP(C42,Bodování!$A$2:$B$67,2)</f>
        <v>0</v>
      </c>
      <c r="U42" s="53">
        <f>VLOOKUP(D42,Bodování!$A$2:$B$67,2)</f>
        <v>0</v>
      </c>
      <c r="V42" s="53">
        <f>VLOOKUP(E42,Bodování!$A$2:$B$67,2)</f>
        <v>0</v>
      </c>
      <c r="W42" s="53">
        <f>VLOOKUP(F42,Bodování!$A$2:$B$67,2)</f>
        <v>0</v>
      </c>
      <c r="X42" s="53">
        <f>VLOOKUP(G42,Bodování!$A$2:$B$67,2)</f>
        <v>0</v>
      </c>
      <c r="Y42" s="53">
        <f>VLOOKUP(H42,Bodování!$A$2:$B$67,2)</f>
        <v>0</v>
      </c>
      <c r="Z42" s="53">
        <f>VLOOKUP(I42,Bodování!$A$2:$B$67,2)</f>
        <v>0</v>
      </c>
      <c r="AA42" s="53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 t="shared" si="9"/>
        <v>0</v>
      </c>
      <c r="AJ42" s="12">
        <f t="shared" si="10"/>
        <v>0</v>
      </c>
      <c r="AK42" s="55">
        <f t="shared" si="11"/>
        <v>0</v>
      </c>
    </row>
    <row r="43" spans="1:37" ht="12.75" customHeight="1">
      <c r="A43" s="35">
        <f t="shared" si="7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74">
        <f t="shared" si="8"/>
        <v>0</v>
      </c>
      <c r="S43" s="75">
        <f>IF(COUNTBLANK(C43:Q43)&gt;(15-$C$2),R43,R43-VLOOKUP(AJ43,Bodování!$A$2:$B$67,2))</f>
        <v>0</v>
      </c>
      <c r="T43" s="53">
        <f>VLOOKUP(C43,Bodování!$A$2:$B$67,2)</f>
        <v>0</v>
      </c>
      <c r="U43" s="53">
        <f>VLOOKUP(D43,Bodování!$A$2:$B$67,2)</f>
        <v>0</v>
      </c>
      <c r="V43" s="53">
        <f>VLOOKUP(E43,Bodování!$A$2:$B$67,2)</f>
        <v>0</v>
      </c>
      <c r="W43" s="53">
        <f>VLOOKUP(F43,Bodování!$A$2:$B$67,2)</f>
        <v>0</v>
      </c>
      <c r="X43" s="53">
        <f>VLOOKUP(G43,Bodování!$A$2:$B$67,2)</f>
        <v>0</v>
      </c>
      <c r="Y43" s="53">
        <f>VLOOKUP(H43,Bodování!$A$2:$B$67,2)</f>
        <v>0</v>
      </c>
      <c r="Z43" s="53">
        <f>VLOOKUP(I43,Bodování!$A$2:$B$67,2)</f>
        <v>0</v>
      </c>
      <c r="AA43" s="53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 t="shared" si="9"/>
        <v>0</v>
      </c>
      <c r="AJ43" s="12">
        <f t="shared" si="10"/>
        <v>0</v>
      </c>
      <c r="AK43" s="55">
        <f t="shared" si="11"/>
        <v>0</v>
      </c>
    </row>
    <row r="44" spans="1:37" ht="12.75" customHeight="1">
      <c r="A44" s="35">
        <f t="shared" si="7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75">
        <f t="shared" si="8"/>
        <v>0</v>
      </c>
      <c r="S44" s="75">
        <f>IF(COUNTBLANK(C44:Q44)&gt;(15-$C$2),R44,R44-VLOOKUP(AJ44,Bodování!$A$2:$B$67,2))</f>
        <v>0</v>
      </c>
      <c r="T44" s="53">
        <f>VLOOKUP(C44,Bodování!$A$2:$B$67,2)</f>
        <v>0</v>
      </c>
      <c r="U44" s="53">
        <f>VLOOKUP(D44,Bodování!$A$2:$B$67,2)</f>
        <v>0</v>
      </c>
      <c r="V44" s="53">
        <f>VLOOKUP(E44,Bodování!$A$2:$B$67,2)</f>
        <v>0</v>
      </c>
      <c r="W44" s="53">
        <f>VLOOKUP(F44,Bodování!$A$2:$B$67,2)</f>
        <v>0</v>
      </c>
      <c r="X44" s="53">
        <f>VLOOKUP(G44,Bodování!$A$2:$B$67,2)</f>
        <v>0</v>
      </c>
      <c r="Y44" s="53">
        <f>VLOOKUP(H44,Bodování!$A$2:$B$67,2)</f>
        <v>0</v>
      </c>
      <c r="Z44" s="53">
        <f>VLOOKUP(I44,Bodování!$A$2:$B$67,2)</f>
        <v>0</v>
      </c>
      <c r="AA44" s="53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 t="shared" si="9"/>
        <v>0</v>
      </c>
      <c r="AJ44" s="12">
        <f t="shared" si="10"/>
        <v>0</v>
      </c>
      <c r="AK44" s="55">
        <f t="shared" si="11"/>
        <v>0</v>
      </c>
    </row>
    <row r="45" spans="1:37" ht="12.75" customHeight="1">
      <c r="A45" s="35">
        <f t="shared" si="7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74">
        <f t="shared" si="8"/>
        <v>0</v>
      </c>
      <c r="S45" s="75">
        <f>IF(COUNTBLANK(C45:Q45)&gt;(15-$C$2),R45,R45-VLOOKUP(AJ45,Bodování!$A$2:$B$67,2))</f>
        <v>0</v>
      </c>
      <c r="T45" s="53">
        <f>VLOOKUP(C45,Bodování!$A$2:$B$67,2)</f>
        <v>0</v>
      </c>
      <c r="U45" s="53">
        <f>VLOOKUP(D45,Bodování!$A$2:$B$67,2)</f>
        <v>0</v>
      </c>
      <c r="V45" s="53">
        <f>VLOOKUP(E45,Bodování!$A$2:$B$67,2)</f>
        <v>0</v>
      </c>
      <c r="W45" s="53">
        <f>VLOOKUP(F45,Bodování!$A$2:$B$67,2)</f>
        <v>0</v>
      </c>
      <c r="X45" s="53">
        <f>VLOOKUP(G45,Bodování!$A$2:$B$67,2)</f>
        <v>0</v>
      </c>
      <c r="Y45" s="53">
        <f>VLOOKUP(H45,Bodování!$A$2:$B$67,2)</f>
        <v>0</v>
      </c>
      <c r="Z45" s="53">
        <f>VLOOKUP(I45,Bodování!$A$2:$B$67,2)</f>
        <v>0</v>
      </c>
      <c r="AA45" s="53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 t="shared" si="9"/>
        <v>0</v>
      </c>
      <c r="AJ45" s="12">
        <f t="shared" si="10"/>
        <v>0</v>
      </c>
      <c r="AK45" s="55">
        <f t="shared" si="11"/>
        <v>0</v>
      </c>
    </row>
    <row r="46" spans="1:37" ht="12.75" customHeight="1">
      <c r="A46" s="35">
        <f t="shared" si="7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74">
        <f t="shared" si="8"/>
        <v>0</v>
      </c>
      <c r="S46" s="75">
        <f>IF(COUNTBLANK(C46:Q46)&gt;(15-$C$2),R46,R46-VLOOKUP(AJ46,Bodování!$A$2:$B$67,2))</f>
        <v>0</v>
      </c>
      <c r="T46" s="53">
        <f>VLOOKUP(C46,Bodování!$A$2:$B$67,2)</f>
        <v>0</v>
      </c>
      <c r="U46" s="53">
        <f>VLOOKUP(D46,Bodování!$A$2:$B$67,2)</f>
        <v>0</v>
      </c>
      <c r="V46" s="53">
        <f>VLOOKUP(E46,Bodování!$A$2:$B$67,2)</f>
        <v>0</v>
      </c>
      <c r="W46" s="53">
        <f>VLOOKUP(F46,Bodování!$A$2:$B$67,2)</f>
        <v>0</v>
      </c>
      <c r="X46" s="53">
        <f>VLOOKUP(G46,Bodování!$A$2:$B$67,2)</f>
        <v>0</v>
      </c>
      <c r="Y46" s="53">
        <f>VLOOKUP(H46,Bodování!$A$2:$B$67,2)</f>
        <v>0</v>
      </c>
      <c r="Z46" s="53">
        <f>VLOOKUP(I46,Bodování!$A$2:$B$67,2)</f>
        <v>0</v>
      </c>
      <c r="AA46" s="53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 t="shared" si="9"/>
        <v>0</v>
      </c>
      <c r="AJ46" s="12">
        <f t="shared" si="10"/>
        <v>0</v>
      </c>
      <c r="AK46" s="55">
        <f t="shared" si="11"/>
        <v>0</v>
      </c>
    </row>
    <row r="47" spans="1:37" ht="12.75" customHeight="1">
      <c r="A47" s="35">
        <f t="shared" si="7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8"/>
        <v>0</v>
      </c>
      <c r="S47" s="47">
        <f>IF(COUNTBLANK(C47:Q47)&gt;(12-$C$2),R47,R47-VLOOKUP(AJ47,Bodování!$A$2:$B$67,2))</f>
        <v>0</v>
      </c>
      <c r="T47" s="53">
        <f>VLOOKUP(C47,Bodování!$A$2:$B$67,2)</f>
        <v>0</v>
      </c>
      <c r="U47" s="53">
        <f>VLOOKUP(D47,Bodování!$A$2:$B$67,2)</f>
        <v>0</v>
      </c>
      <c r="V47" s="53">
        <f>VLOOKUP(E47,Bodování!$A$2:$B$67,2)</f>
        <v>0</v>
      </c>
      <c r="W47" s="53">
        <f>VLOOKUP(F47,Bodování!$A$2:$B$67,2)</f>
        <v>0</v>
      </c>
      <c r="X47" s="53">
        <f>VLOOKUP(G47,Bodování!$A$2:$B$67,2)</f>
        <v>0</v>
      </c>
      <c r="Y47" s="53">
        <f>VLOOKUP(H47,Bodování!$A$2:$B$67,2)</f>
        <v>0</v>
      </c>
      <c r="Z47" s="53">
        <f>VLOOKUP(I47,Bodování!$A$2:$B$67,2)</f>
        <v>0</v>
      </c>
      <c r="AA47" s="53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 t="shared" si="9"/>
        <v>0</v>
      </c>
      <c r="AJ47" s="12">
        <f t="shared" si="10"/>
        <v>0</v>
      </c>
      <c r="AK47" s="55">
        <f t="shared" si="11"/>
        <v>0</v>
      </c>
    </row>
    <row r="48" spans="1:37" ht="12.75" customHeight="1">
      <c r="A48" s="35">
        <f t="shared" si="7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8"/>
        <v>0</v>
      </c>
      <c r="S48" s="47">
        <f>IF(COUNTBLANK(C48:Q48)&gt;(12-$C$2),R48,R48-VLOOKUP(AJ48,Bodování!$A$2:$B$67,2))</f>
        <v>0</v>
      </c>
      <c r="T48" s="53">
        <f>VLOOKUP(C48,Bodování!$A$2:$B$67,2)</f>
        <v>0</v>
      </c>
      <c r="U48" s="53">
        <f>VLOOKUP(D48,Bodování!$A$2:$B$67,2)</f>
        <v>0</v>
      </c>
      <c r="V48" s="53">
        <f>VLOOKUP(E48,Bodování!$A$2:$B$67,2)</f>
        <v>0</v>
      </c>
      <c r="W48" s="53">
        <f>VLOOKUP(F48,Bodování!$A$2:$B$67,2)</f>
        <v>0</v>
      </c>
      <c r="X48" s="53">
        <f>VLOOKUP(G48,Bodování!$A$2:$B$67,2)</f>
        <v>0</v>
      </c>
      <c r="Y48" s="53">
        <f>VLOOKUP(H48,Bodování!$A$2:$B$67,2)</f>
        <v>0</v>
      </c>
      <c r="Z48" s="53">
        <f>VLOOKUP(I48,Bodování!$A$2:$B$67,2)</f>
        <v>0</v>
      </c>
      <c r="AA48" s="53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 t="shared" si="9"/>
        <v>0</v>
      </c>
      <c r="AJ48" s="12">
        <f t="shared" si="10"/>
        <v>0</v>
      </c>
      <c r="AK48" s="55">
        <f t="shared" si="11"/>
        <v>0</v>
      </c>
    </row>
    <row r="49" spans="1:37" ht="12.75" customHeight="1">
      <c r="A49" s="35">
        <f t="shared" si="7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8"/>
        <v>0</v>
      </c>
      <c r="S49" s="47">
        <f>IF(COUNTBLANK(C49:Q49)&gt;(12-$C$2),R49,R49-VLOOKUP(AJ49,Bodování!$A$2:$B$67,2))</f>
        <v>0</v>
      </c>
      <c r="T49" s="53">
        <f>VLOOKUP(C49,Bodování!$A$2:$B$67,2)</f>
        <v>0</v>
      </c>
      <c r="U49" s="53">
        <f>VLOOKUP(D49,Bodování!$A$2:$B$67,2)</f>
        <v>0</v>
      </c>
      <c r="V49" s="53">
        <f>VLOOKUP(E49,Bodování!$A$2:$B$67,2)</f>
        <v>0</v>
      </c>
      <c r="W49" s="53">
        <f>VLOOKUP(F49,Bodování!$A$2:$B$67,2)</f>
        <v>0</v>
      </c>
      <c r="X49" s="53">
        <f>VLOOKUP(G49,Bodování!$A$2:$B$67,2)</f>
        <v>0</v>
      </c>
      <c r="Y49" s="53">
        <f>VLOOKUP(H49,Bodování!$A$2:$B$67,2)</f>
        <v>0</v>
      </c>
      <c r="Z49" s="53">
        <f>VLOOKUP(I49,Bodování!$A$2:$B$67,2)</f>
        <v>0</v>
      </c>
      <c r="AA49" s="53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 t="shared" si="9"/>
        <v>0</v>
      </c>
      <c r="AJ49" s="12">
        <f t="shared" si="10"/>
        <v>0</v>
      </c>
      <c r="AK49" s="55">
        <f t="shared" si="11"/>
        <v>0</v>
      </c>
    </row>
    <row r="50" spans="1:37" ht="12.75" customHeight="1">
      <c r="A50" s="35">
        <f t="shared" si="7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8"/>
        <v>0</v>
      </c>
      <c r="S50" s="47">
        <f>IF(COUNTBLANK(C50:Q50)&gt;(12-$C$2),R50,R50-VLOOKUP(AJ50,Bodování!$A$2:$B$67,2))</f>
        <v>0</v>
      </c>
      <c r="T50" s="53">
        <f>VLOOKUP(C50,Bodování!$A$2:$B$67,2)</f>
        <v>0</v>
      </c>
      <c r="U50" s="53">
        <f>VLOOKUP(D50,Bodování!$A$2:$B$67,2)</f>
        <v>0</v>
      </c>
      <c r="V50" s="53">
        <f>VLOOKUP(E50,Bodování!$A$2:$B$67,2)</f>
        <v>0</v>
      </c>
      <c r="W50" s="53">
        <f>VLOOKUP(F50,Bodování!$A$2:$B$67,2)</f>
        <v>0</v>
      </c>
      <c r="X50" s="53">
        <f>VLOOKUP(G50,Bodování!$A$2:$B$67,2)</f>
        <v>0</v>
      </c>
      <c r="Y50" s="53">
        <f>VLOOKUP(H50,Bodování!$A$2:$B$67,2)</f>
        <v>0</v>
      </c>
      <c r="Z50" s="53">
        <f>VLOOKUP(I50,Bodování!$A$2:$B$67,2)</f>
        <v>0</v>
      </c>
      <c r="AA50" s="53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 t="shared" si="9"/>
        <v>0</v>
      </c>
      <c r="AJ50" s="12">
        <f t="shared" si="10"/>
        <v>0</v>
      </c>
      <c r="AK50" s="55">
        <f t="shared" si="11"/>
        <v>0</v>
      </c>
    </row>
    <row r="51" spans="1:37" ht="12.75" customHeight="1">
      <c r="A51" s="35">
        <f t="shared" si="7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8"/>
        <v>0</v>
      </c>
      <c r="S51" s="47">
        <f>IF(COUNTBLANK(C51:Q51)&gt;(12-$C$2),R51,R51-VLOOKUP(AJ51,Bodování!$A$2:$B$67,2))</f>
        <v>0</v>
      </c>
      <c r="T51" s="53">
        <f>VLOOKUP(C51,Bodování!$A$2:$B$67,2)</f>
        <v>0</v>
      </c>
      <c r="U51" s="53">
        <f>VLOOKUP(D51,Bodování!$A$2:$B$67,2)</f>
        <v>0</v>
      </c>
      <c r="V51" s="53">
        <f>VLOOKUP(E51,Bodování!$A$2:$B$67,2)</f>
        <v>0</v>
      </c>
      <c r="W51" s="53">
        <f>VLOOKUP(F51,Bodování!$A$2:$B$67,2)</f>
        <v>0</v>
      </c>
      <c r="X51" s="53">
        <f>VLOOKUP(G51,Bodování!$A$2:$B$67,2)</f>
        <v>0</v>
      </c>
      <c r="Y51" s="53">
        <f>VLOOKUP(H51,Bodování!$A$2:$B$67,2)</f>
        <v>0</v>
      </c>
      <c r="Z51" s="53">
        <f>VLOOKUP(I51,Bodování!$A$2:$B$67,2)</f>
        <v>0</v>
      </c>
      <c r="AA51" s="53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 t="shared" si="9"/>
        <v>0</v>
      </c>
      <c r="AJ51" s="12">
        <f t="shared" si="10"/>
        <v>0</v>
      </c>
      <c r="AK51" s="55">
        <f t="shared" si="11"/>
        <v>0</v>
      </c>
    </row>
    <row r="52" spans="1:37" ht="12.75" customHeight="1">
      <c r="A52" s="35">
        <f t="shared" si="7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8"/>
        <v>0</v>
      </c>
      <c r="S52" s="47">
        <f>IF(COUNTBLANK(C52:Q52)&gt;(12-$C$2),R52,R52-VLOOKUP(AJ52,Bodování!$A$2:$B$67,2))</f>
        <v>0</v>
      </c>
      <c r="T52" s="53">
        <f>VLOOKUP(C52,Bodování!$A$2:$B$67,2)</f>
        <v>0</v>
      </c>
      <c r="U52" s="53">
        <f>VLOOKUP(D52,Bodování!$A$2:$B$67,2)</f>
        <v>0</v>
      </c>
      <c r="V52" s="53">
        <f>VLOOKUP(E52,Bodování!$A$2:$B$67,2)</f>
        <v>0</v>
      </c>
      <c r="W52" s="53">
        <f>VLOOKUP(F52,Bodování!$A$2:$B$67,2)</f>
        <v>0</v>
      </c>
      <c r="X52" s="53">
        <f>VLOOKUP(G52,Bodování!$A$2:$B$67,2)</f>
        <v>0</v>
      </c>
      <c r="Y52" s="53">
        <f>VLOOKUP(H52,Bodování!$A$2:$B$67,2)</f>
        <v>0</v>
      </c>
      <c r="Z52" s="53">
        <f>VLOOKUP(I52,Bodování!$A$2:$B$67,2)</f>
        <v>0</v>
      </c>
      <c r="AA52" s="53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 t="shared" si="9"/>
        <v>0</v>
      </c>
      <c r="AJ52" s="12">
        <f t="shared" si="10"/>
        <v>0</v>
      </c>
      <c r="AK52" s="55">
        <f t="shared" si="11"/>
        <v>0</v>
      </c>
    </row>
    <row r="53" spans="1:37" ht="12.75" customHeight="1">
      <c r="A53" s="35">
        <f t="shared" si="7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8"/>
        <v>0</v>
      </c>
      <c r="S53" s="47">
        <f>IF(COUNTBLANK(C53:Q53)&gt;(12-$C$2),R53,R53-VLOOKUP(AJ53,Bodování!$A$2:$B$67,2))</f>
        <v>0</v>
      </c>
      <c r="T53" s="53">
        <f>VLOOKUP(C53,Bodování!$A$2:$B$67,2)</f>
        <v>0</v>
      </c>
      <c r="U53" s="53">
        <f>VLOOKUP(D53,Bodování!$A$2:$B$67,2)</f>
        <v>0</v>
      </c>
      <c r="V53" s="53">
        <f>VLOOKUP(E53,Bodování!$A$2:$B$67,2)</f>
        <v>0</v>
      </c>
      <c r="W53" s="53">
        <f>VLOOKUP(F53,Bodování!$A$2:$B$67,2)</f>
        <v>0</v>
      </c>
      <c r="X53" s="53">
        <f>VLOOKUP(G53,Bodování!$A$2:$B$67,2)</f>
        <v>0</v>
      </c>
      <c r="Y53" s="53">
        <f>VLOOKUP(H53,Bodování!$A$2:$B$67,2)</f>
        <v>0</v>
      </c>
      <c r="Z53" s="53">
        <f>VLOOKUP(I53,Bodování!$A$2:$B$67,2)</f>
        <v>0</v>
      </c>
      <c r="AA53" s="53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 t="shared" si="9"/>
        <v>0</v>
      </c>
      <c r="AJ53" s="12">
        <f t="shared" si="10"/>
        <v>0</v>
      </c>
      <c r="AK53" s="55">
        <f t="shared" si="11"/>
        <v>0</v>
      </c>
    </row>
    <row r="54" spans="1:37" ht="12.75" customHeight="1">
      <c r="A54" s="35">
        <f t="shared" si="7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8"/>
        <v>0</v>
      </c>
      <c r="S54" s="47">
        <f>IF(COUNTBLANK(C54:Q54)&gt;(12-$C$2),R54,R54-VLOOKUP(AJ54,Bodování!$A$2:$B$67,2))</f>
        <v>0</v>
      </c>
      <c r="T54" s="53">
        <f>VLOOKUP(C54,Bodování!$A$2:$B$67,2)</f>
        <v>0</v>
      </c>
      <c r="U54" s="53">
        <f>VLOOKUP(D54,Bodování!$A$2:$B$67,2)</f>
        <v>0</v>
      </c>
      <c r="V54" s="53">
        <f>VLOOKUP(E54,Bodování!$A$2:$B$67,2)</f>
        <v>0</v>
      </c>
      <c r="W54" s="53">
        <f>VLOOKUP(F54,Bodování!$A$2:$B$67,2)</f>
        <v>0</v>
      </c>
      <c r="X54" s="53">
        <f>VLOOKUP(G54,Bodování!$A$2:$B$67,2)</f>
        <v>0</v>
      </c>
      <c r="Y54" s="53">
        <f>VLOOKUP(H54,Bodování!$A$2:$B$67,2)</f>
        <v>0</v>
      </c>
      <c r="Z54" s="53">
        <f>VLOOKUP(I54,Bodování!$A$2:$B$67,2)</f>
        <v>0</v>
      </c>
      <c r="AA54" s="53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 t="shared" si="9"/>
        <v>0</v>
      </c>
      <c r="AJ54" s="12">
        <f t="shared" si="10"/>
        <v>0</v>
      </c>
      <c r="AK54" s="55">
        <f t="shared" si="11"/>
        <v>0</v>
      </c>
    </row>
    <row r="55" spans="1:37" ht="12.75" customHeight="1">
      <c r="A55" s="35">
        <f t="shared" si="7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8"/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 t="shared" si="9"/>
        <v>0</v>
      </c>
      <c r="AJ55" s="12">
        <f t="shared" si="10"/>
        <v>0</v>
      </c>
      <c r="AK55" s="55">
        <f t="shared" si="11"/>
        <v>0</v>
      </c>
    </row>
    <row r="56" spans="1:37" ht="12.75" customHeight="1">
      <c r="A56" s="35">
        <f t="shared" si="7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8"/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 t="shared" si="9"/>
        <v>0</v>
      </c>
      <c r="AJ56" s="12">
        <f t="shared" si="10"/>
        <v>0</v>
      </c>
      <c r="AK56" s="55">
        <f t="shared" si="11"/>
        <v>0</v>
      </c>
    </row>
    <row r="57" spans="1:37" ht="12.75" customHeight="1">
      <c r="A57" s="35">
        <f t="shared" si="7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 t="shared" si="8"/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 t="shared" si="9"/>
        <v>0</v>
      </c>
      <c r="AJ57" s="12">
        <f t="shared" si="10"/>
        <v>0</v>
      </c>
      <c r="AK57" s="55">
        <f t="shared" si="11"/>
        <v>0</v>
      </c>
    </row>
    <row r="58" spans="1:37" ht="12.75" customHeight="1">
      <c r="A58" s="35">
        <f t="shared" si="7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 t="shared" si="8"/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9"/>
        <v>0</v>
      </c>
      <c r="AJ58" s="12">
        <f t="shared" si="10"/>
        <v>0</v>
      </c>
      <c r="AK58" s="55">
        <f t="shared" si="11"/>
        <v>0</v>
      </c>
    </row>
    <row r="59" spans="1:37" ht="12.75" customHeight="1">
      <c r="A59" s="35">
        <f t="shared" si="7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 t="shared" si="8"/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9"/>
        <v>0</v>
      </c>
      <c r="AJ59" s="12">
        <f t="shared" si="10"/>
        <v>0</v>
      </c>
      <c r="AK59" s="55">
        <f t="shared" si="11"/>
        <v>0</v>
      </c>
    </row>
    <row r="60" spans="1:37" ht="12.75" customHeight="1">
      <c r="A60" s="35">
        <f t="shared" si="7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 t="shared" si="8"/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9"/>
        <v>0</v>
      </c>
      <c r="AJ60" s="12">
        <f t="shared" si="10"/>
        <v>0</v>
      </c>
      <c r="AK60" s="55">
        <f t="shared" si="11"/>
        <v>0</v>
      </c>
    </row>
    <row r="61" spans="1:37" ht="12.75" customHeight="1">
      <c r="A61" s="35">
        <f t="shared" si="7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 t="shared" si="8"/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9"/>
        <v>0</v>
      </c>
      <c r="AJ61" s="12">
        <f t="shared" si="10"/>
        <v>0</v>
      </c>
      <c r="AK61" s="55">
        <f t="shared" si="11"/>
        <v>0</v>
      </c>
    </row>
    <row r="62" spans="1:37" ht="12.75" customHeight="1">
      <c r="A62" s="35">
        <f t="shared" si="7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8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9"/>
        <v>0</v>
      </c>
      <c r="AJ62" s="12">
        <f t="shared" si="10"/>
        <v>0</v>
      </c>
      <c r="AK62" s="55">
        <f t="shared" si="11"/>
        <v>0</v>
      </c>
    </row>
    <row r="63" spans="1:37" ht="12.75" customHeight="1">
      <c r="A63" s="35">
        <f t="shared" si="7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8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9"/>
        <v>0</v>
      </c>
      <c r="AJ63" s="12">
        <f t="shared" si="10"/>
        <v>0</v>
      </c>
      <c r="AK63" s="55">
        <f t="shared" si="11"/>
        <v>0</v>
      </c>
    </row>
    <row r="64" spans="1:37" ht="12.75" customHeight="1">
      <c r="A64" s="35">
        <f t="shared" si="7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8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9"/>
        <v>0</v>
      </c>
      <c r="AJ64" s="12">
        <f t="shared" si="10"/>
        <v>0</v>
      </c>
      <c r="AK64" s="55">
        <f t="shared" si="11"/>
        <v>0</v>
      </c>
    </row>
    <row r="65" spans="1:37" ht="12.75" customHeight="1">
      <c r="A65" s="35">
        <f t="shared" si="7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8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9"/>
        <v>0</v>
      </c>
      <c r="AJ65" s="12">
        <f t="shared" si="10"/>
        <v>0</v>
      </c>
      <c r="AK65" s="55">
        <f t="shared" si="11"/>
        <v>0</v>
      </c>
    </row>
    <row r="66" spans="1:37" ht="12.75" customHeight="1">
      <c r="A66" s="35">
        <f t="shared" si="7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8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9"/>
        <v>0</v>
      </c>
      <c r="AJ66" s="12">
        <f t="shared" si="10"/>
        <v>0</v>
      </c>
      <c r="AK66" s="55">
        <f t="shared" si="11"/>
        <v>0</v>
      </c>
    </row>
    <row r="67" spans="1:37" ht="12.75" customHeight="1">
      <c r="A67" s="35">
        <f t="shared" si="7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8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9"/>
        <v>0</v>
      </c>
      <c r="AJ67" s="12">
        <f t="shared" si="10"/>
        <v>0</v>
      </c>
      <c r="AK67" s="55">
        <f t="shared" si="11"/>
        <v>0</v>
      </c>
    </row>
    <row r="68" spans="1:37" ht="12.75" customHeight="1">
      <c r="A68" s="35">
        <f t="shared" si="7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8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9"/>
        <v>0</v>
      </c>
      <c r="AJ68" s="12">
        <f t="shared" si="10"/>
        <v>0</v>
      </c>
      <c r="AK68" s="55">
        <f t="shared" si="11"/>
        <v>0</v>
      </c>
    </row>
    <row r="69" spans="1:37" ht="12.75" customHeight="1">
      <c r="A69" s="40">
        <f t="shared" si="7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8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9"/>
        <v>0</v>
      </c>
      <c r="AJ69" s="13">
        <f t="shared" si="10"/>
        <v>0</v>
      </c>
      <c r="AK69" s="56">
        <f t="shared" si="11"/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10">
    <mergeCell ref="AI3:AJ3"/>
    <mergeCell ref="AK3:AK4"/>
    <mergeCell ref="A1:F1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4" dxfId="42" stopIfTrue="1">
      <formula>(RANK($S6,$S$6:$S$69)&lt;=3)</formula>
    </cfRule>
  </conditionalFormatting>
  <conditionalFormatting sqref="T27:AK69">
    <cfRule type="expression" priority="12" dxfId="43" stopIfTrue="1">
      <formula>($B25)&lt;&gt;""</formula>
    </cfRule>
    <cfRule type="expression" priority="13" dxfId="0" stopIfTrue="1">
      <formula>($B25)=""</formula>
    </cfRule>
  </conditionalFormatting>
  <conditionalFormatting sqref="AN5">
    <cfRule type="expression" priority="11" dxfId="10" stopIfTrue="1">
      <formula>MODE(AN6:AN69)&lt;&gt;""</formula>
    </cfRule>
  </conditionalFormatting>
  <conditionalFormatting sqref="AO5">
    <cfRule type="expression" priority="10" dxfId="44" stopIfTrue="1">
      <formula>MODE(AN6:AN69)&gt;=0</formula>
    </cfRule>
  </conditionalFormatting>
  <conditionalFormatting sqref="A27:I69 J28:J69 K27:Q69">
    <cfRule type="expression" priority="7" dxfId="45" stopIfTrue="1">
      <formula>AND((RANK($S27,$S$6:$S$69)&lt;=3),(RANK($S27,$S$6:$S$69)&gt;=1))</formula>
    </cfRule>
    <cfRule type="expression" priority="8" dxfId="43" stopIfTrue="1">
      <formula>($B25)&lt;&gt;""</formula>
    </cfRule>
    <cfRule type="expression" priority="9" dxfId="0" stopIfTrue="1">
      <formula>($B25)=""</formula>
    </cfRule>
  </conditionalFormatting>
  <conditionalFormatting sqref="S30:S69">
    <cfRule type="expression" priority="4" dxfId="46" stopIfTrue="1">
      <formula>AND((RANK($S30,$S$6:$S$69)&lt;=3),(RANK($S30,$S$6:$S$69)&gt;=1))</formula>
    </cfRule>
    <cfRule type="expression" priority="5" dxfId="47" stopIfTrue="1">
      <formula>($B28)&lt;&gt;""</formula>
    </cfRule>
    <cfRule type="expression" priority="6" dxfId="48" stopIfTrue="1">
      <formula>($B28)=""</formula>
    </cfRule>
  </conditionalFormatting>
  <conditionalFormatting sqref="J27">
    <cfRule type="expression" priority="1" dxfId="45">
      <formula>AND((RANK($S27,$S$6:$S$69)&lt;=3),(RANK($S27,$S$6:$S$69)&gt;=1))</formula>
    </cfRule>
    <cfRule type="expression" priority="2" dxfId="43">
      <formula>($B25)&lt;&gt;""</formula>
    </cfRule>
    <cfRule type="expression" priority="3" dxfId="0">
      <formula>($B25)=""</formula>
    </cfRule>
  </conditionalFormatting>
  <dataValidations count="1">
    <dataValidation type="whole" operator="greaterThanOrEqual" allowBlank="1" showInputMessage="1" showErrorMessage="1" sqref="C31:Q55 C6:Q26">
      <formula1>1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2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9">
    <tabColor theme="4"/>
  </sheetPr>
  <dimension ref="A1:AP70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G5" sqref="G5"/>
      <selection pane="topRight" activeCell="G5" sqref="G5"/>
      <selection pane="bottomLeft" activeCell="G5" sqref="G5"/>
      <selection pane="bottomRight" activeCell="A1" sqref="A1:F1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7" width="7.75390625" style="2" customWidth="1"/>
    <col min="8" max="17" width="7.75390625" style="2" hidden="1" customWidth="1"/>
    <col min="18" max="19" width="9.125" style="2" customWidth="1"/>
    <col min="20" max="24" width="4.75390625" style="1" customWidth="1" outlineLevel="1"/>
    <col min="25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40" width="9.125" style="1" customWidth="1" collapsed="1"/>
    <col min="41" max="16384" width="9.125" style="1" customWidth="1"/>
  </cols>
  <sheetData>
    <row r="1" spans="1:6" ht="49.5" customHeight="1">
      <c r="A1" s="84" t="s">
        <v>40</v>
      </c>
      <c r="B1" s="84"/>
      <c r="C1" s="84"/>
      <c r="D1" s="84"/>
      <c r="E1" s="84"/>
      <c r="F1" s="84"/>
    </row>
    <row r="2" spans="1:22" ht="24.75" customHeight="1" thickBot="1">
      <c r="A2" s="85" t="s">
        <v>14</v>
      </c>
      <c r="B2" s="85"/>
      <c r="C2" s="58">
        <v>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86"/>
      <c r="U2" s="86"/>
      <c r="V2" s="86"/>
    </row>
    <row r="3" spans="1:42" ht="24.75" customHeight="1">
      <c r="A3" s="87" t="s">
        <v>2</v>
      </c>
      <c r="B3" s="89" t="s">
        <v>0</v>
      </c>
      <c r="C3" s="91" t="s">
        <v>1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 t="s">
        <v>8</v>
      </c>
      <c r="S3" s="94"/>
      <c r="T3" s="95" t="s">
        <v>9</v>
      </c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7"/>
      <c r="AI3" s="80" t="s">
        <v>12</v>
      </c>
      <c r="AJ3" s="81"/>
      <c r="AK3" s="82" t="s">
        <v>5</v>
      </c>
      <c r="AM3" s="42"/>
      <c r="AN3" s="42"/>
      <c r="AO3" s="42"/>
      <c r="AP3" s="42"/>
    </row>
    <row r="4" spans="1:42" ht="12.75" customHeight="1">
      <c r="A4" s="88"/>
      <c r="B4" s="90"/>
      <c r="C4" s="59">
        <v>41965</v>
      </c>
      <c r="D4" s="59">
        <v>41979</v>
      </c>
      <c r="E4" s="59">
        <v>42014</v>
      </c>
      <c r="F4" s="59">
        <v>42042</v>
      </c>
      <c r="G4" s="59">
        <v>42084</v>
      </c>
      <c r="H4" s="59">
        <v>41875</v>
      </c>
      <c r="I4" s="59">
        <v>41903</v>
      </c>
      <c r="J4" s="59"/>
      <c r="K4" s="59"/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41965</v>
      </c>
      <c r="U4" s="21">
        <f t="shared" si="0"/>
        <v>41979</v>
      </c>
      <c r="V4" s="21">
        <f t="shared" si="0"/>
        <v>42014</v>
      </c>
      <c r="W4" s="21">
        <f t="shared" si="0"/>
        <v>42042</v>
      </c>
      <c r="X4" s="21">
        <f t="shared" si="0"/>
        <v>42084</v>
      </c>
      <c r="Y4" s="21">
        <f t="shared" si="0"/>
        <v>41875</v>
      </c>
      <c r="Z4" s="21">
        <f t="shared" si="0"/>
        <v>41903</v>
      </c>
      <c r="AA4" s="21">
        <f t="shared" si="0"/>
        <v>0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83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</c>
      <c r="H5" s="34">
        <f t="shared" si="1"/>
      </c>
      <c r="I5" s="34">
        <f t="shared" si="1"/>
      </c>
      <c r="J5" s="34">
        <f t="shared" si="1"/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41965</v>
      </c>
      <c r="U5" s="32">
        <f t="shared" si="2"/>
        <v>41979</v>
      </c>
      <c r="V5" s="32">
        <f t="shared" si="2"/>
        <v>42014</v>
      </c>
      <c r="W5" s="32">
        <f t="shared" si="2"/>
        <v>42042</v>
      </c>
      <c r="X5" s="32">
        <f t="shared" si="2"/>
        <v>42084</v>
      </c>
      <c r="Y5" s="32">
        <f t="shared" si="2"/>
        <v>41875</v>
      </c>
      <c r="Z5" s="32">
        <f t="shared" si="2"/>
        <v>41903</v>
      </c>
      <c r="AA5" s="32">
        <f t="shared" si="2"/>
        <v>0</v>
      </c>
      <c r="AB5" s="32">
        <f t="shared" si="2"/>
        <v>0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3">
        <f>IF(B6&lt;&gt;"",RANK(S6,S$6:S$69),"")</f>
        <v>1</v>
      </c>
      <c r="B6" s="64" t="s">
        <v>37</v>
      </c>
      <c r="C6" s="65">
        <v>2</v>
      </c>
      <c r="D6" s="65">
        <v>3</v>
      </c>
      <c r="E6" s="65">
        <v>2</v>
      </c>
      <c r="F6" s="65">
        <v>1</v>
      </c>
      <c r="G6" s="65">
        <v>3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70">
        <f aca="true" t="shared" si="3" ref="R6:R37">SUM(T6:AH6)</f>
        <v>224</v>
      </c>
      <c r="S6" s="70">
        <f>IF(COUNTBLANK(C6:Q6)&gt;(15-$C$2),R6,R6-VLOOKUP(AJ6,Bodování!$A$2:$B$67,2))</f>
        <v>182</v>
      </c>
      <c r="T6" s="66">
        <f>VLOOKUP(C6,Bodování!$A$2:$B$67,2)</f>
        <v>45</v>
      </c>
      <c r="U6" s="66">
        <f>VLOOKUP(D6,Bodování!$A$2:$B$67,2)</f>
        <v>42</v>
      </c>
      <c r="V6" s="66">
        <f>VLOOKUP(E6,Bodování!$A$2:$B$67,2)</f>
        <v>45</v>
      </c>
      <c r="W6" s="66">
        <f>VLOOKUP(F6,Bodování!$A$2:$B$67,2)</f>
        <v>50</v>
      </c>
      <c r="X6" s="66">
        <f>VLOOKUP(G6,Bodování!$A$2:$B$67,2)</f>
        <v>42</v>
      </c>
      <c r="Y6" s="66">
        <f>VLOOKUP(H6,Bodování!$A$2:$B$67,2)</f>
        <v>0</v>
      </c>
      <c r="Z6" s="66">
        <f>VLOOKUP(I6,Bodování!$A$2:$B$67,2)</f>
        <v>0</v>
      </c>
      <c r="AA6" s="66">
        <f>VLOOKUP(J6,Bodování!$A$2:$B$67,2)</f>
        <v>0</v>
      </c>
      <c r="AB6" s="66">
        <f>VLOOKUP(K6,Bodování!$A$2:$B$67,2)</f>
        <v>0</v>
      </c>
      <c r="AC6" s="66">
        <f>VLOOKUP(L6,Bodování!$A$2:$B$67,2)</f>
        <v>0</v>
      </c>
      <c r="AD6" s="66">
        <f>VLOOKUP(M6,Bodování!$A$2:$B$67,2)</f>
        <v>0</v>
      </c>
      <c r="AE6" s="66">
        <f>VLOOKUP(N6,Bodování!$A$2:$B$67,2)</f>
        <v>0</v>
      </c>
      <c r="AF6" s="66">
        <f>VLOOKUP(O6,Bodování!$A$2:$B$67,2)</f>
        <v>0</v>
      </c>
      <c r="AG6" s="66">
        <f>VLOOKUP(P6,Bodování!$A$2:$B$67,2)</f>
        <v>0</v>
      </c>
      <c r="AH6" s="66">
        <f>VLOOKUP(Q6,Bodování!$A$2:$B$67,2)</f>
        <v>0</v>
      </c>
      <c r="AI6" s="67">
        <f aca="true" t="shared" si="4" ref="AI6:AI37">MINA(C6:Q6)</f>
        <v>1</v>
      </c>
      <c r="AJ6" s="67">
        <f aca="true" t="shared" si="5" ref="AJ6:AJ37">MAX(C6:Q6)</f>
        <v>3</v>
      </c>
      <c r="AK6" s="67">
        <f aca="true" t="shared" si="6" ref="AK6:AK37">COUNT(C6:Q6)</f>
        <v>5</v>
      </c>
      <c r="AM6" s="42"/>
      <c r="AN6" s="42"/>
      <c r="AO6" s="42"/>
      <c r="AP6" s="42"/>
    </row>
    <row r="7" spans="1:42" ht="12.75" customHeight="1">
      <c r="A7" s="39">
        <f aca="true" t="shared" si="7" ref="A7:A69">IF(B7="","",IF(RANK(S7,S$6:S$69)=RANK(S6,S$6:S$69),"",RANK(S7,S$6:S$69)))</f>
        <v>2</v>
      </c>
      <c r="B7" s="23" t="s">
        <v>17</v>
      </c>
      <c r="C7" s="37">
        <v>1</v>
      </c>
      <c r="D7" s="37">
        <v>2</v>
      </c>
      <c r="E7" s="37">
        <v>4</v>
      </c>
      <c r="F7" s="37">
        <v>4</v>
      </c>
      <c r="G7" s="37">
        <v>4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68">
        <f t="shared" si="3"/>
        <v>215</v>
      </c>
      <c r="S7" s="68">
        <f>IF(COUNTBLANK(C7:Q7)&gt;(15-$C$2),R7,R7-VLOOKUP(AJ7,Bodování!$A$2:$B$67,2))</f>
        <v>175</v>
      </c>
      <c r="T7" s="52">
        <f>VLOOKUP(C7,Bodování!$A$2:$B$67,2)</f>
        <v>50</v>
      </c>
      <c r="U7" s="52">
        <f>VLOOKUP(D7,Bodování!$A$2:$B$67,2)</f>
        <v>45</v>
      </c>
      <c r="V7" s="52">
        <f>VLOOKUP(E7,Bodování!$A$2:$B$67,2)</f>
        <v>40</v>
      </c>
      <c r="W7" s="52">
        <f>VLOOKUP(F7,Bodování!$A$2:$B$67,2)</f>
        <v>40</v>
      </c>
      <c r="X7" s="52">
        <f>VLOOKUP(G7,Bodování!$A$2:$B$67,2)</f>
        <v>40</v>
      </c>
      <c r="Y7" s="52">
        <f>VLOOKUP(H7,Bodování!$A$2:$B$67,2)</f>
        <v>0</v>
      </c>
      <c r="Z7" s="52">
        <f>VLOOKUP(I7,Bodování!$A$2:$B$67,2)</f>
        <v>0</v>
      </c>
      <c r="AA7" s="52">
        <f>VLOOKUP(J7,Bodování!$A$2:$B$67,2)</f>
        <v>0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4"/>
        <v>1</v>
      </c>
      <c r="AJ7" s="28">
        <f t="shared" si="5"/>
        <v>4</v>
      </c>
      <c r="AK7" s="28">
        <f t="shared" si="6"/>
        <v>5</v>
      </c>
      <c r="AM7" s="42"/>
      <c r="AN7" s="42"/>
      <c r="AO7" s="42"/>
      <c r="AP7" s="42"/>
    </row>
    <row r="8" spans="1:42" ht="12.75" customHeight="1">
      <c r="A8" s="39">
        <f t="shared" si="7"/>
        <v>3</v>
      </c>
      <c r="B8" s="23" t="s">
        <v>23</v>
      </c>
      <c r="C8" s="37">
        <v>5</v>
      </c>
      <c r="D8" s="37">
        <v>6</v>
      </c>
      <c r="E8" s="37">
        <v>3</v>
      </c>
      <c r="F8" s="37">
        <v>7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69">
        <f t="shared" si="3"/>
        <v>156</v>
      </c>
      <c r="S8" s="68">
        <f>IF(COUNTBLANK(C8:Q8)&gt;(15-$C$2),R8,R8-VLOOKUP(AJ8,Bodování!$A$2:$B$67,2))</f>
        <v>156</v>
      </c>
      <c r="T8" s="52">
        <f>VLOOKUP(C8,Bodování!$A$2:$B$67,2)</f>
        <v>39</v>
      </c>
      <c r="U8" s="52">
        <f>VLOOKUP(D8,Bodování!$A$2:$B$67,2)</f>
        <v>38</v>
      </c>
      <c r="V8" s="52">
        <f>VLOOKUP(E8,Bodování!$A$2:$B$67,2)</f>
        <v>42</v>
      </c>
      <c r="W8" s="52">
        <f>VLOOKUP(F8,Bodování!$A$2:$B$67,2)</f>
        <v>37</v>
      </c>
      <c r="X8" s="52">
        <f>VLOOKUP(G8,Bodování!$A$2:$B$67,2)</f>
        <v>0</v>
      </c>
      <c r="Y8" s="52">
        <f>VLOOKUP(H8,Bodování!$A$2:$B$67,2)</f>
        <v>0</v>
      </c>
      <c r="Z8" s="52">
        <f>VLOOKUP(I8,Bodování!$A$2:$B$67,2)</f>
        <v>0</v>
      </c>
      <c r="AA8" s="52">
        <f>VLOOKUP(J8,Bodování!$A$2:$B$67,2)</f>
        <v>0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4"/>
        <v>3</v>
      </c>
      <c r="AJ8" s="28">
        <f t="shared" si="5"/>
        <v>7</v>
      </c>
      <c r="AK8" s="28">
        <f t="shared" si="6"/>
        <v>4</v>
      </c>
      <c r="AM8" s="42"/>
      <c r="AN8" s="42"/>
      <c r="AO8" s="42"/>
      <c r="AP8" s="42"/>
    </row>
    <row r="9" spans="1:42" ht="12.75" customHeight="1">
      <c r="A9" s="39">
        <f t="shared" si="7"/>
        <v>4</v>
      </c>
      <c r="B9" s="23" t="s">
        <v>18</v>
      </c>
      <c r="C9" s="37">
        <v>4</v>
      </c>
      <c r="D9" s="37"/>
      <c r="E9" s="37">
        <v>5</v>
      </c>
      <c r="F9" s="37">
        <v>6</v>
      </c>
      <c r="G9" s="37">
        <v>7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68">
        <f t="shared" si="3"/>
        <v>154</v>
      </c>
      <c r="S9" s="68">
        <f>IF(COUNTBLANK(C9:Q9)&gt;(15-$C$2),R9,R9-VLOOKUP(AJ9,Bodování!$A$2:$B$67,2))</f>
        <v>154</v>
      </c>
      <c r="T9" s="52">
        <f>VLOOKUP(C9,Bodování!$A$2:$B$67,2)</f>
        <v>40</v>
      </c>
      <c r="U9" s="52">
        <f>VLOOKUP(D9,Bodování!$A$2:$B$67,2)</f>
        <v>0</v>
      </c>
      <c r="V9" s="52">
        <f>VLOOKUP(E9,Bodování!$A$2:$B$67,2)</f>
        <v>39</v>
      </c>
      <c r="W9" s="52">
        <f>VLOOKUP(F9,Bodování!$A$2:$B$67,2)</f>
        <v>38</v>
      </c>
      <c r="X9" s="52">
        <f>VLOOKUP(G9,Bodování!$A$2:$B$67,2)</f>
        <v>37</v>
      </c>
      <c r="Y9" s="52">
        <f>VLOOKUP(H9,Bodování!$A$2:$B$67,2)</f>
        <v>0</v>
      </c>
      <c r="Z9" s="52">
        <f>VLOOKUP(I9,Bodování!$A$2:$B$67,2)</f>
        <v>0</v>
      </c>
      <c r="AA9" s="52">
        <f>VLOOKUP(J9,Bodování!$A$2:$B$67,2)</f>
        <v>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4"/>
        <v>4</v>
      </c>
      <c r="AJ9" s="28">
        <f t="shared" si="5"/>
        <v>7</v>
      </c>
      <c r="AK9" s="28">
        <f t="shared" si="6"/>
        <v>4</v>
      </c>
      <c r="AM9" s="42"/>
      <c r="AN9" s="42"/>
      <c r="AO9" s="42"/>
      <c r="AP9" s="42"/>
    </row>
    <row r="10" spans="1:42" ht="12.75" customHeight="1">
      <c r="A10" s="39">
        <f t="shared" si="7"/>
        <v>5</v>
      </c>
      <c r="B10" s="23" t="s">
        <v>31</v>
      </c>
      <c r="C10" s="37"/>
      <c r="D10" s="37"/>
      <c r="E10" s="37">
        <v>1</v>
      </c>
      <c r="F10" s="37">
        <v>2</v>
      </c>
      <c r="G10" s="37">
        <v>1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68">
        <f t="shared" si="3"/>
        <v>145</v>
      </c>
      <c r="S10" s="68">
        <f>IF(COUNTBLANK(C10:Q10)&gt;(15-$C$2),R10,R10-VLOOKUP(AJ10,Bodování!$A$2:$B$67,2))</f>
        <v>145</v>
      </c>
      <c r="T10" s="52">
        <f>VLOOKUP(C10,Bodování!$A$2:$B$67,2)</f>
        <v>0</v>
      </c>
      <c r="U10" s="52">
        <f>VLOOKUP(D10,Bodování!$A$2:$B$67,2)</f>
        <v>0</v>
      </c>
      <c r="V10" s="52">
        <f>VLOOKUP(E10,Bodování!$A$2:$B$67,2)</f>
        <v>50</v>
      </c>
      <c r="W10" s="52">
        <f>VLOOKUP(F10,Bodování!$A$2:$B$67,2)</f>
        <v>45</v>
      </c>
      <c r="X10" s="52">
        <f>VLOOKUP(G10,Bodování!$A$2:$B$67,2)</f>
        <v>50</v>
      </c>
      <c r="Y10" s="52">
        <f>VLOOKUP(H10,Bodování!$A$2:$B$67,2)</f>
        <v>0</v>
      </c>
      <c r="Z10" s="52">
        <f>VLOOKUP(I10,Bodování!$A$2:$B$67,2)</f>
        <v>0</v>
      </c>
      <c r="AA10" s="52">
        <f>VLOOKUP(J10,Bodování!$A$2:$B$67,2)</f>
        <v>0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4"/>
        <v>1</v>
      </c>
      <c r="AJ10" s="28">
        <f t="shared" si="5"/>
        <v>2</v>
      </c>
      <c r="AK10" s="28">
        <f t="shared" si="6"/>
        <v>3</v>
      </c>
      <c r="AM10" s="42"/>
      <c r="AN10" s="42"/>
      <c r="AO10" s="42"/>
      <c r="AP10" s="42"/>
    </row>
    <row r="11" spans="1:42" ht="12.75" customHeight="1">
      <c r="A11" s="39">
        <f t="shared" si="7"/>
        <v>6</v>
      </c>
      <c r="B11" s="23" t="s">
        <v>34</v>
      </c>
      <c r="C11" s="37">
        <v>6</v>
      </c>
      <c r="D11" s="37">
        <v>5</v>
      </c>
      <c r="E11" s="37"/>
      <c r="F11" s="37"/>
      <c r="G11" s="37">
        <v>8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68">
        <f t="shared" si="3"/>
        <v>113</v>
      </c>
      <c r="S11" s="68">
        <f>IF(COUNTBLANK(C11:Q11)&gt;(15-$C$2),R11,R11-VLOOKUP(AJ11,Bodování!$A$2:$B$67,2))</f>
        <v>113</v>
      </c>
      <c r="T11" s="52">
        <f>VLOOKUP(C11,Bodování!$A$2:$B$67,2)</f>
        <v>38</v>
      </c>
      <c r="U11" s="52">
        <f>VLOOKUP(D11,Bodování!$A$2:$B$67,2)</f>
        <v>39</v>
      </c>
      <c r="V11" s="52">
        <f>VLOOKUP(E11,Bodování!$A$2:$B$67,2)</f>
        <v>0</v>
      </c>
      <c r="W11" s="52">
        <f>VLOOKUP(F11,Bodování!$A$2:$B$67,2)</f>
        <v>0</v>
      </c>
      <c r="X11" s="52">
        <f>VLOOKUP(G11,Bodování!$A$2:$B$67,2)</f>
        <v>36</v>
      </c>
      <c r="Y11" s="52">
        <f>VLOOKUP(H11,Bodování!$A$2:$B$67,2)</f>
        <v>0</v>
      </c>
      <c r="Z11" s="52">
        <f>VLOOKUP(I11,Bodování!$A$2:$B$67,2)</f>
        <v>0</v>
      </c>
      <c r="AA11" s="52">
        <f>VLOOKUP(J11,Bodování!$A$2:$B$67,2)</f>
        <v>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4"/>
        <v>5</v>
      </c>
      <c r="AJ11" s="28">
        <f t="shared" si="5"/>
        <v>8</v>
      </c>
      <c r="AK11" s="28">
        <f t="shared" si="6"/>
        <v>3</v>
      </c>
      <c r="AM11" s="42"/>
      <c r="AN11" s="42"/>
      <c r="AO11" s="42"/>
      <c r="AP11" s="42"/>
    </row>
    <row r="12" spans="1:42" ht="12.75" customHeight="1">
      <c r="A12" s="39">
        <f t="shared" si="7"/>
        <v>7</v>
      </c>
      <c r="B12" s="23" t="s">
        <v>19</v>
      </c>
      <c r="C12" s="37"/>
      <c r="D12" s="37"/>
      <c r="E12" s="37"/>
      <c r="F12" s="37">
        <v>3</v>
      </c>
      <c r="G12" s="37">
        <v>5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69">
        <f t="shared" si="3"/>
        <v>81</v>
      </c>
      <c r="S12" s="68">
        <f>IF(COUNTBLANK(C12:Q12)&gt;(15-$C$2),R12,R12-VLOOKUP(AJ12,Bodování!$A$2:$B$67,2))</f>
        <v>81</v>
      </c>
      <c r="T12" s="52">
        <f>VLOOKUP(C12,Bodování!$A$2:$B$67,2)</f>
        <v>0</v>
      </c>
      <c r="U12" s="52">
        <f>VLOOKUP(D12,Bodování!$A$2:$B$67,2)</f>
        <v>0</v>
      </c>
      <c r="V12" s="52">
        <f>VLOOKUP(E12,Bodování!$A$2:$B$67,2)</f>
        <v>0</v>
      </c>
      <c r="W12" s="52">
        <f>VLOOKUP(F12,Bodování!$A$2:$B$67,2)</f>
        <v>42</v>
      </c>
      <c r="X12" s="52">
        <f>VLOOKUP(G12,Bodování!$A$2:$B$67,2)</f>
        <v>39</v>
      </c>
      <c r="Y12" s="52">
        <f>VLOOKUP(H12,Bodování!$A$2:$B$67,2)</f>
        <v>0</v>
      </c>
      <c r="Z12" s="52">
        <f>VLOOKUP(I12,Bodování!$A$2:$B$67,2)</f>
        <v>0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4"/>
        <v>3</v>
      </c>
      <c r="AJ12" s="28">
        <f t="shared" si="5"/>
        <v>5</v>
      </c>
      <c r="AK12" s="28">
        <f t="shared" si="6"/>
        <v>2</v>
      </c>
      <c r="AM12" s="42"/>
      <c r="AN12" s="42"/>
      <c r="AO12" s="42"/>
      <c r="AP12" s="42"/>
    </row>
    <row r="13" spans="1:42" ht="12.75" customHeight="1">
      <c r="A13" s="39">
        <f t="shared" si="7"/>
        <v>8</v>
      </c>
      <c r="B13" s="23" t="s">
        <v>52</v>
      </c>
      <c r="C13" s="37"/>
      <c r="D13" s="37"/>
      <c r="E13" s="37"/>
      <c r="F13" s="37">
        <v>5</v>
      </c>
      <c r="G13" s="37">
        <v>6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68">
        <f t="shared" si="3"/>
        <v>77</v>
      </c>
      <c r="S13" s="68">
        <f>IF(COUNTBLANK(C13:Q13)&gt;(15-$C$2),R13,R13-VLOOKUP(AJ13,Bodování!$A$2:$B$67,2))</f>
        <v>77</v>
      </c>
      <c r="T13" s="52">
        <f>VLOOKUP(C13,Bodování!$A$2:$B$67,2)</f>
        <v>0</v>
      </c>
      <c r="U13" s="52">
        <f>VLOOKUP(D13,Bodování!$A$2:$B$67,2)</f>
        <v>0</v>
      </c>
      <c r="V13" s="52">
        <f>VLOOKUP(E13,Bodování!$A$2:$B$67,2)</f>
        <v>0</v>
      </c>
      <c r="W13" s="52">
        <f>VLOOKUP(F13,Bodování!$A$2:$B$67,2)</f>
        <v>39</v>
      </c>
      <c r="X13" s="52">
        <f>VLOOKUP(G13,Bodování!$A$2:$B$67,2)</f>
        <v>38</v>
      </c>
      <c r="Y13" s="52">
        <f>VLOOKUP(H13,Bodování!$A$2:$B$67,2)</f>
        <v>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4"/>
        <v>5</v>
      </c>
      <c r="AJ13" s="28">
        <f t="shared" si="5"/>
        <v>6</v>
      </c>
      <c r="AK13" s="28">
        <f t="shared" si="6"/>
        <v>2</v>
      </c>
      <c r="AM13" s="42"/>
      <c r="AN13" s="42"/>
      <c r="AO13" s="42"/>
      <c r="AP13" s="42"/>
    </row>
    <row r="14" spans="1:42" ht="12.75" customHeight="1">
      <c r="A14" s="39">
        <f t="shared" si="7"/>
        <v>9</v>
      </c>
      <c r="B14" s="23" t="s">
        <v>25</v>
      </c>
      <c r="C14" s="37"/>
      <c r="D14" s="37">
        <v>1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69">
        <f t="shared" si="3"/>
        <v>50</v>
      </c>
      <c r="S14" s="68">
        <f>IF(COUNTBLANK(C14:Q14)&gt;(15-$C$2),R14,R14-VLOOKUP(AJ14,Bodování!$A$2:$B$67,2))</f>
        <v>50</v>
      </c>
      <c r="T14" s="52">
        <f>VLOOKUP(C14,Bodování!$A$2:$B$67,2)</f>
        <v>0</v>
      </c>
      <c r="U14" s="52">
        <f>VLOOKUP(D14,Bodování!$A$2:$B$67,2)</f>
        <v>50</v>
      </c>
      <c r="V14" s="52">
        <f>VLOOKUP(E14,Bodování!$A$2:$B$67,2)</f>
        <v>0</v>
      </c>
      <c r="W14" s="52">
        <f>VLOOKUP(F14,Bodování!$A$2:$B$67,2)</f>
        <v>0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4"/>
        <v>1</v>
      </c>
      <c r="AJ14" s="28">
        <f t="shared" si="5"/>
        <v>1</v>
      </c>
      <c r="AK14" s="28">
        <f t="shared" si="6"/>
        <v>1</v>
      </c>
      <c r="AM14" s="42"/>
      <c r="AN14" s="42"/>
      <c r="AO14" s="42"/>
      <c r="AP14" s="42"/>
    </row>
    <row r="15" spans="1:42" ht="12.75" customHeight="1">
      <c r="A15" s="39">
        <f t="shared" si="7"/>
        <v>10</v>
      </c>
      <c r="B15" s="23" t="s">
        <v>51</v>
      </c>
      <c r="C15" s="37"/>
      <c r="D15" s="37"/>
      <c r="E15" s="37"/>
      <c r="F15" s="37"/>
      <c r="G15" s="37">
        <v>2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69">
        <f t="shared" si="3"/>
        <v>45</v>
      </c>
      <c r="S15" s="68">
        <f>IF(COUNTBLANK(C15:Q15)&gt;(15-$C$2),R15,R15-VLOOKUP(AJ15,Bodování!$A$2:$B$67,2))</f>
        <v>45</v>
      </c>
      <c r="T15" s="52">
        <f>VLOOKUP(C15,Bodování!$A$2:$B$67,2)</f>
        <v>0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45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4"/>
        <v>2</v>
      </c>
      <c r="AJ15" s="28">
        <f t="shared" si="5"/>
        <v>2</v>
      </c>
      <c r="AK15" s="28">
        <f t="shared" si="6"/>
        <v>1</v>
      </c>
      <c r="AM15" s="42"/>
      <c r="AN15" s="42"/>
      <c r="AO15" s="42"/>
      <c r="AP15" s="42"/>
    </row>
    <row r="16" spans="1:42" ht="12.75" customHeight="1">
      <c r="A16" s="39">
        <f t="shared" si="7"/>
        <v>11</v>
      </c>
      <c r="B16" s="23" t="s">
        <v>30</v>
      </c>
      <c r="C16" s="37">
        <v>3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68">
        <f t="shared" si="3"/>
        <v>42</v>
      </c>
      <c r="S16" s="68">
        <f>IF(COUNTBLANK(C16:Q16)&gt;(15-$C$2),R16,R16-VLOOKUP(AJ16,Bodování!$A$2:$B$67,2))</f>
        <v>42</v>
      </c>
      <c r="T16" s="52">
        <f>VLOOKUP(C16,Bodování!$A$2:$B$67,2)</f>
        <v>42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4"/>
        <v>3</v>
      </c>
      <c r="AJ16" s="28">
        <f t="shared" si="5"/>
        <v>3</v>
      </c>
      <c r="AK16" s="28">
        <f t="shared" si="6"/>
        <v>1</v>
      </c>
      <c r="AM16" s="42"/>
      <c r="AN16" s="42"/>
      <c r="AO16" s="42"/>
      <c r="AP16" s="42"/>
    </row>
    <row r="17" spans="1:42" ht="12.75" customHeight="1">
      <c r="A17" s="39">
        <f t="shared" si="7"/>
        <v>12</v>
      </c>
      <c r="B17" s="23" t="s">
        <v>42</v>
      </c>
      <c r="C17" s="37"/>
      <c r="D17" s="37">
        <v>4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8">
        <f t="shared" si="3"/>
        <v>40</v>
      </c>
      <c r="S17" s="68">
        <f>IF(COUNTBLANK(C17:Q17)&gt;(15-$C$2),R17,R17-VLOOKUP(AJ17,Bodování!$A$2:$B$67,2))</f>
        <v>40</v>
      </c>
      <c r="T17" s="52">
        <f>VLOOKUP(C17,Bodování!$A$2:$B$67,2)</f>
        <v>0</v>
      </c>
      <c r="U17" s="52">
        <f>VLOOKUP(D17,Bodování!$A$2:$B$67,2)</f>
        <v>40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4"/>
        <v>4</v>
      </c>
      <c r="AJ17" s="28">
        <f t="shared" si="5"/>
        <v>4</v>
      </c>
      <c r="AK17" s="28">
        <f t="shared" si="6"/>
        <v>1</v>
      </c>
      <c r="AM17" s="42"/>
      <c r="AN17" s="42"/>
      <c r="AO17" s="42"/>
      <c r="AP17" s="42"/>
    </row>
    <row r="18" spans="1:42" ht="12.75" customHeight="1">
      <c r="A18" s="39">
        <f t="shared" si="7"/>
        <v>13</v>
      </c>
      <c r="B18" s="23" t="s">
        <v>16</v>
      </c>
      <c r="C18" s="62">
        <v>7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8">
        <f t="shared" si="3"/>
        <v>37</v>
      </c>
      <c r="S18" s="68">
        <f>IF(COUNTBLANK(C18:Q18)&gt;(15-$C$2),R18,R18-VLOOKUP(AJ18,Bodování!$A$2:$B$67,2))</f>
        <v>37</v>
      </c>
      <c r="T18" s="52">
        <f>VLOOKUP(C18,Bodování!$A$2:$B$67,2)</f>
        <v>37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4"/>
        <v>7</v>
      </c>
      <c r="AJ18" s="28">
        <f t="shared" si="5"/>
        <v>7</v>
      </c>
      <c r="AK18" s="28">
        <f t="shared" si="6"/>
        <v>1</v>
      </c>
      <c r="AM18" s="42"/>
      <c r="AN18" s="42"/>
      <c r="AO18" s="42"/>
      <c r="AP18" s="42"/>
    </row>
    <row r="19" spans="1:37" ht="12.75" customHeight="1">
      <c r="A19" s="39">
        <f t="shared" si="7"/>
        <v>14</v>
      </c>
      <c r="B19" s="23" t="s">
        <v>49</v>
      </c>
      <c r="C19" s="37"/>
      <c r="D19" s="37"/>
      <c r="E19" s="37"/>
      <c r="F19" s="37">
        <v>8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69">
        <f t="shared" si="3"/>
        <v>36</v>
      </c>
      <c r="S19" s="68">
        <f>IF(COUNTBLANK(C19:Q19)&gt;(15-$C$2),R19,R19-VLOOKUP(AJ19,Bodování!$A$2:$B$67,2))</f>
        <v>36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36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4"/>
        <v>8</v>
      </c>
      <c r="AJ19" s="28">
        <f t="shared" si="5"/>
        <v>8</v>
      </c>
      <c r="AK19" s="28">
        <f t="shared" si="6"/>
        <v>1</v>
      </c>
    </row>
    <row r="20" spans="1:37" ht="12.75" customHeight="1">
      <c r="A20" s="39">
        <f t="shared" si="7"/>
        <v>15</v>
      </c>
      <c r="B20" s="23" t="s">
        <v>53</v>
      </c>
      <c r="C20" s="37"/>
      <c r="D20" s="37"/>
      <c r="E20" s="37"/>
      <c r="F20" s="37">
        <v>9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68">
        <f t="shared" si="3"/>
        <v>35</v>
      </c>
      <c r="S20" s="68">
        <f>IF(COUNTBLANK(C20:Q20)&gt;(15-$C$2),R20,R20-VLOOKUP(AJ20,Bodování!$A$2:$B$67,2))</f>
        <v>35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35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4"/>
        <v>9</v>
      </c>
      <c r="AJ20" s="28">
        <f t="shared" si="5"/>
        <v>9</v>
      </c>
      <c r="AK20" s="28">
        <f t="shared" si="6"/>
        <v>1</v>
      </c>
    </row>
    <row r="21" spans="1:37" ht="12.75" customHeight="1">
      <c r="A21" s="39">
        <f t="shared" si="7"/>
      </c>
      <c r="B21" s="2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68">
        <f t="shared" si="3"/>
        <v>0</v>
      </c>
      <c r="S21" s="68">
        <f>IF(COUNTBLANK(C21:Q21)&gt;(15-$C$2),R21,R21-VLOOKUP(AJ21,Bodování!$A$2:$B$67,2))</f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4"/>
        <v>0</v>
      </c>
      <c r="AJ21" s="28">
        <f t="shared" si="5"/>
        <v>0</v>
      </c>
      <c r="AK21" s="28">
        <f t="shared" si="6"/>
        <v>0</v>
      </c>
    </row>
    <row r="22" spans="1:37" ht="12.75" customHeight="1">
      <c r="A22" s="39">
        <f t="shared" si="7"/>
      </c>
      <c r="B22" s="2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68">
        <f t="shared" si="3"/>
        <v>0</v>
      </c>
      <c r="S22" s="68">
        <f>IF(COUNTBLANK(C22:Q22)&gt;(15-$C$2),R22,R22-VLOOKUP(AJ22,Bodování!$A$2:$B$67,2))</f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4"/>
        <v>0</v>
      </c>
      <c r="AJ22" s="28">
        <f t="shared" si="5"/>
        <v>0</v>
      </c>
      <c r="AK22" s="28">
        <f t="shared" si="6"/>
        <v>0</v>
      </c>
    </row>
    <row r="23" spans="1:37" ht="12.75" customHeight="1">
      <c r="A23" s="39">
        <f t="shared" si="7"/>
      </c>
      <c r="B23" s="2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69">
        <f t="shared" si="3"/>
        <v>0</v>
      </c>
      <c r="S23" s="68">
        <f>IF(COUNTBLANK(C23:Q23)&gt;(15-$C$2),R23,R23-VLOOKUP(AJ23,Bodování!$A$2:$B$67,2))</f>
        <v>0</v>
      </c>
      <c r="T23" s="52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4"/>
        <v>0</v>
      </c>
      <c r="AJ23" s="28">
        <f t="shared" si="5"/>
        <v>0</v>
      </c>
      <c r="AK23" s="28">
        <f t="shared" si="6"/>
        <v>0</v>
      </c>
    </row>
    <row r="24" spans="1:37" ht="12.75" customHeight="1">
      <c r="A24" s="39">
        <f t="shared" si="7"/>
      </c>
      <c r="B24" s="2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9">
        <f t="shared" si="3"/>
        <v>0</v>
      </c>
      <c r="S24" s="68">
        <f>IF(COUNTBLANK(C24:Q24)&gt;(15-$C$2),R24,R24-VLOOKUP(AJ24,Bodování!$A$2:$B$67,2))</f>
        <v>0</v>
      </c>
      <c r="T24" s="52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4"/>
        <v>0</v>
      </c>
      <c r="AJ24" s="28">
        <f t="shared" si="5"/>
        <v>0</v>
      </c>
      <c r="AK24" s="28">
        <f t="shared" si="6"/>
        <v>0</v>
      </c>
    </row>
    <row r="25" spans="1:37" ht="12.75" customHeight="1">
      <c r="A25" s="39">
        <f t="shared" si="7"/>
      </c>
      <c r="B25" s="2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68">
        <f t="shared" si="3"/>
        <v>0</v>
      </c>
      <c r="S25" s="68">
        <f>IF(COUNTBLANK(C25:Q25)&gt;(15-$C$2),R25,R25-VLOOKUP(AJ25,Bodování!$A$2:$B$67,2))</f>
        <v>0</v>
      </c>
      <c r="T25" s="52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4"/>
        <v>0</v>
      </c>
      <c r="AJ25" s="28">
        <f t="shared" si="5"/>
        <v>0</v>
      </c>
      <c r="AK25" s="28">
        <f t="shared" si="6"/>
        <v>0</v>
      </c>
    </row>
    <row r="26" spans="1:37" ht="12.75" customHeight="1">
      <c r="A26" s="39">
        <f t="shared" si="7"/>
      </c>
      <c r="B26" s="2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76">
        <f t="shared" si="3"/>
        <v>0</v>
      </c>
      <c r="S26" s="76">
        <f>IF(COUNTBLANK(C26:Q26)&gt;(15-$C$2),R26,R26-VLOOKUP(AJ26,Bodování!$A$2:$B$67,2))</f>
        <v>0</v>
      </c>
      <c r="T26" s="52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4"/>
        <v>0</v>
      </c>
      <c r="AJ26" s="28">
        <f t="shared" si="5"/>
        <v>0</v>
      </c>
      <c r="AK26" s="28">
        <f t="shared" si="6"/>
        <v>0</v>
      </c>
    </row>
    <row r="27" spans="1:37" ht="12.75" customHeight="1">
      <c r="A27" s="35">
        <f t="shared" si="7"/>
      </c>
      <c r="B27" s="2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47">
        <f t="shared" si="3"/>
        <v>0</v>
      </c>
      <c r="S27" s="60">
        <f>IF(COUNTBLANK(C27:Q27)&gt;(15-$C$2),R27,R27-VLOOKUP(AJ27,Bodování!$A$2:$B$67,2))</f>
        <v>0</v>
      </c>
      <c r="T27" s="53">
        <f>VLOOKUP(C27,Bodování!$A$2:$B$67,2)</f>
        <v>0</v>
      </c>
      <c r="U27" s="53">
        <f>VLOOKUP(D27,Bodování!$A$2:$B$67,2)</f>
        <v>0</v>
      </c>
      <c r="V27" s="53">
        <f>VLOOKUP(E27,Bodování!$A$2:$B$67,2)</f>
        <v>0</v>
      </c>
      <c r="W27" s="53">
        <f>VLOOKUP(F27,Bodování!$A$2:$B$67,2)</f>
        <v>0</v>
      </c>
      <c r="X27" s="53">
        <f>VLOOKUP(G27,Bodování!$A$2:$B$67,2)</f>
        <v>0</v>
      </c>
      <c r="Y27" s="53">
        <f>VLOOKUP(H27,Bodování!$A$2:$B$67,2)</f>
        <v>0</v>
      </c>
      <c r="Z27" s="53">
        <f>VLOOKUP(I27,Bodování!$A$2:$B$67,2)</f>
        <v>0</v>
      </c>
      <c r="AA27" s="53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 t="shared" si="4"/>
        <v>0</v>
      </c>
      <c r="AJ27" s="12">
        <f t="shared" si="5"/>
        <v>0</v>
      </c>
      <c r="AK27" s="55">
        <f t="shared" si="6"/>
        <v>0</v>
      </c>
    </row>
    <row r="28" spans="1:37" ht="12.75" customHeight="1">
      <c r="A28" s="35">
        <f t="shared" si="7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47">
        <f t="shared" si="3"/>
        <v>0</v>
      </c>
      <c r="S28" s="60">
        <f>IF(COUNTBLANK(C28:Q28)&gt;(15-$C$2),R28,R28-VLOOKUP(AJ28,Bodování!$A$2:$B$67,2))</f>
        <v>0</v>
      </c>
      <c r="T28" s="53">
        <f>VLOOKUP(C28,Bodování!$A$2:$B$67,2)</f>
        <v>0</v>
      </c>
      <c r="U28" s="53">
        <f>VLOOKUP(D28,Bodování!$A$2:$B$67,2)</f>
        <v>0</v>
      </c>
      <c r="V28" s="53">
        <f>VLOOKUP(E28,Bodování!$A$2:$B$67,2)</f>
        <v>0</v>
      </c>
      <c r="W28" s="53">
        <f>VLOOKUP(F28,Bodování!$A$2:$B$67,2)</f>
        <v>0</v>
      </c>
      <c r="X28" s="53">
        <f>VLOOKUP(G28,Bodování!$A$2:$B$67,2)</f>
        <v>0</v>
      </c>
      <c r="Y28" s="53">
        <f>VLOOKUP(H28,Bodování!$A$2:$B$67,2)</f>
        <v>0</v>
      </c>
      <c r="Z28" s="53">
        <f>VLOOKUP(I28,Bodování!$A$2:$B$67,2)</f>
        <v>0</v>
      </c>
      <c r="AA28" s="53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 t="shared" si="4"/>
        <v>0</v>
      </c>
      <c r="AJ28" s="12">
        <f t="shared" si="5"/>
        <v>0</v>
      </c>
      <c r="AK28" s="55">
        <f t="shared" si="6"/>
        <v>0</v>
      </c>
    </row>
    <row r="29" spans="1:40" ht="12.75" customHeight="1">
      <c r="A29" s="35">
        <f t="shared" si="7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60">
        <f t="shared" si="3"/>
        <v>0</v>
      </c>
      <c r="S29" s="60">
        <f>IF(COUNTBLANK(C29:Q29)&gt;(15-$C$2),R29,R29-VLOOKUP(AJ29,Bodování!$A$2:$B$67,2))</f>
        <v>0</v>
      </c>
      <c r="T29" s="53">
        <f>VLOOKUP(C29,Bodování!$A$2:$B$67,2)</f>
        <v>0</v>
      </c>
      <c r="U29" s="53">
        <f>VLOOKUP(D29,Bodování!$A$2:$B$67,2)</f>
        <v>0</v>
      </c>
      <c r="V29" s="53">
        <f>VLOOKUP(E29,Bodování!$A$2:$B$67,2)</f>
        <v>0</v>
      </c>
      <c r="W29" s="53">
        <f>VLOOKUP(F29,Bodování!$A$2:$B$67,2)</f>
        <v>0</v>
      </c>
      <c r="X29" s="53">
        <f>VLOOKUP(G29,Bodování!$A$2:$B$67,2)</f>
        <v>0</v>
      </c>
      <c r="Y29" s="53">
        <f>VLOOKUP(H29,Bodování!$A$2:$B$67,2)</f>
        <v>0</v>
      </c>
      <c r="Z29" s="53">
        <f>VLOOKUP(I29,Bodování!$A$2:$B$67,2)</f>
        <v>0</v>
      </c>
      <c r="AA29" s="53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 t="shared" si="4"/>
        <v>0</v>
      </c>
      <c r="AJ29" s="12">
        <f t="shared" si="5"/>
        <v>0</v>
      </c>
      <c r="AK29" s="55">
        <f t="shared" si="6"/>
        <v>0</v>
      </c>
      <c r="AM29" s="61"/>
      <c r="AN29" s="61"/>
    </row>
    <row r="30" spans="1:37" ht="12.75" customHeight="1">
      <c r="A30" s="35">
        <f t="shared" si="7"/>
      </c>
      <c r="B30" s="25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47">
        <f t="shared" si="3"/>
        <v>0</v>
      </c>
      <c r="S30" s="60">
        <f>IF(COUNTBLANK(C30:Q30)&gt;(15-$C$2),R30,R30-VLOOKUP(AJ30,Bodování!$A$2:$B$67,2))</f>
        <v>0</v>
      </c>
      <c r="T30" s="53">
        <f>VLOOKUP(C30,Bodování!$A$2:$B$67,2)</f>
        <v>0</v>
      </c>
      <c r="U30" s="53">
        <f>VLOOKUP(D30,Bodování!$A$2:$B$67,2)</f>
        <v>0</v>
      </c>
      <c r="V30" s="53">
        <f>VLOOKUP(E30,Bodování!$A$2:$B$67,2)</f>
        <v>0</v>
      </c>
      <c r="W30" s="53">
        <f>VLOOKUP(F30,Bodování!$A$2:$B$67,2)</f>
        <v>0</v>
      </c>
      <c r="X30" s="53">
        <f>VLOOKUP(G30,Bodování!$A$2:$B$67,2)</f>
        <v>0</v>
      </c>
      <c r="Y30" s="53">
        <f>VLOOKUP(H30,Bodování!$A$2:$B$67,2)</f>
        <v>0</v>
      </c>
      <c r="Z30" s="53">
        <f>VLOOKUP(I30,Bodování!$A$2:$B$67,2)</f>
        <v>0</v>
      </c>
      <c r="AA30" s="53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 t="shared" si="4"/>
        <v>0</v>
      </c>
      <c r="AJ30" s="12">
        <f t="shared" si="5"/>
        <v>0</v>
      </c>
      <c r="AK30" s="55">
        <f t="shared" si="6"/>
        <v>0</v>
      </c>
    </row>
    <row r="31" spans="1:37" ht="12.75" customHeight="1">
      <c r="A31" s="35">
        <f t="shared" si="7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47">
        <f t="shared" si="3"/>
        <v>0</v>
      </c>
      <c r="S31" s="60">
        <f>IF(COUNTBLANK(C31:Q31)&gt;(15-$C$2),R31,R31-VLOOKUP(AJ31,Bodování!$A$2:$B$67,2))</f>
        <v>0</v>
      </c>
      <c r="T31" s="53">
        <f>VLOOKUP(C31,Bodování!$A$2:$B$67,2)</f>
        <v>0</v>
      </c>
      <c r="U31" s="53">
        <f>VLOOKUP(D31,Bodování!$A$2:$B$67,2)</f>
        <v>0</v>
      </c>
      <c r="V31" s="53">
        <f>VLOOKUP(E31,Bodování!$A$2:$B$67,2)</f>
        <v>0</v>
      </c>
      <c r="W31" s="53">
        <f>VLOOKUP(F31,Bodování!$A$2:$B$67,2)</f>
        <v>0</v>
      </c>
      <c r="X31" s="53">
        <f>VLOOKUP(G31,Bodování!$A$2:$B$67,2)</f>
        <v>0</v>
      </c>
      <c r="Y31" s="53">
        <f>VLOOKUP(H31,Bodování!$A$2:$B$67,2)</f>
        <v>0</v>
      </c>
      <c r="Z31" s="53">
        <f>VLOOKUP(I31,Bodování!$A$2:$B$67,2)</f>
        <v>0</v>
      </c>
      <c r="AA31" s="53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 t="shared" si="4"/>
        <v>0</v>
      </c>
      <c r="AJ31" s="12">
        <f t="shared" si="5"/>
        <v>0</v>
      </c>
      <c r="AK31" s="55">
        <f t="shared" si="6"/>
        <v>0</v>
      </c>
    </row>
    <row r="32" spans="1:37" ht="12.75" customHeight="1">
      <c r="A32" s="35">
        <f t="shared" si="7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60">
        <f t="shared" si="3"/>
        <v>0</v>
      </c>
      <c r="S32" s="60">
        <f>IF(COUNTBLANK(C32:Q32)&gt;(15-$C$2),R32,R32-VLOOKUP(AJ32,Bodování!$A$2:$B$67,2))</f>
        <v>0</v>
      </c>
      <c r="T32" s="53">
        <f>VLOOKUP(C32,Bodování!$A$2:$B$67,2)</f>
        <v>0</v>
      </c>
      <c r="U32" s="53">
        <f>VLOOKUP(D32,Bodování!$A$2:$B$67,2)</f>
        <v>0</v>
      </c>
      <c r="V32" s="53">
        <f>VLOOKUP(E32,Bodování!$A$2:$B$67,2)</f>
        <v>0</v>
      </c>
      <c r="W32" s="53">
        <f>VLOOKUP(F32,Bodování!$A$2:$B$67,2)</f>
        <v>0</v>
      </c>
      <c r="X32" s="53">
        <f>VLOOKUP(G32,Bodování!$A$2:$B$67,2)</f>
        <v>0</v>
      </c>
      <c r="Y32" s="53">
        <f>VLOOKUP(H32,Bodování!$A$2:$B$67,2)</f>
        <v>0</v>
      </c>
      <c r="Z32" s="53">
        <f>VLOOKUP(I32,Bodování!$A$2:$B$67,2)</f>
        <v>0</v>
      </c>
      <c r="AA32" s="53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 t="shared" si="4"/>
        <v>0</v>
      </c>
      <c r="AJ32" s="12">
        <f t="shared" si="5"/>
        <v>0</v>
      </c>
      <c r="AK32" s="55">
        <f t="shared" si="6"/>
        <v>0</v>
      </c>
    </row>
    <row r="33" spans="1:37" ht="12.75" customHeight="1">
      <c r="A33" s="35">
        <f t="shared" si="7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47">
        <f t="shared" si="3"/>
        <v>0</v>
      </c>
      <c r="S33" s="60">
        <f>IF(COUNTBLANK(C33:Q33)&gt;(15-$C$2),R33,R33-VLOOKUP(AJ33,Bodování!$A$2:$B$67,2))</f>
        <v>0</v>
      </c>
      <c r="T33" s="53">
        <f>VLOOKUP(C33,Bodování!$A$2:$B$67,2)</f>
        <v>0</v>
      </c>
      <c r="U33" s="53">
        <f>VLOOKUP(D33,Bodování!$A$2:$B$67,2)</f>
        <v>0</v>
      </c>
      <c r="V33" s="53">
        <f>VLOOKUP(E33,Bodování!$A$2:$B$67,2)</f>
        <v>0</v>
      </c>
      <c r="W33" s="53">
        <f>VLOOKUP(F33,Bodování!$A$2:$B$67,2)</f>
        <v>0</v>
      </c>
      <c r="X33" s="53">
        <f>VLOOKUP(G33,Bodování!$A$2:$B$67,2)</f>
        <v>0</v>
      </c>
      <c r="Y33" s="53">
        <f>VLOOKUP(H33,Bodování!$A$2:$B$67,2)</f>
        <v>0</v>
      </c>
      <c r="Z33" s="53">
        <f>VLOOKUP(I33,Bodování!$A$2:$B$67,2)</f>
        <v>0</v>
      </c>
      <c r="AA33" s="53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 t="shared" si="4"/>
        <v>0</v>
      </c>
      <c r="AJ33" s="12">
        <f t="shared" si="5"/>
        <v>0</v>
      </c>
      <c r="AK33" s="55">
        <f t="shared" si="6"/>
        <v>0</v>
      </c>
    </row>
    <row r="34" spans="1:37" ht="12.75" customHeight="1">
      <c r="A34" s="35">
        <f t="shared" si="7"/>
      </c>
      <c r="B34" s="2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47">
        <f t="shared" si="3"/>
        <v>0</v>
      </c>
      <c r="S34" s="60">
        <f>IF(COUNTBLANK(C34:Q34)&gt;(15-$C$2),R34,R34-VLOOKUP(AJ34,Bodování!$A$2:$B$67,2))</f>
        <v>0</v>
      </c>
      <c r="T34" s="53">
        <f>VLOOKUP(C34,Bodování!$A$2:$B$67,2)</f>
        <v>0</v>
      </c>
      <c r="U34" s="53">
        <f>VLOOKUP(D34,Bodování!$A$2:$B$67,2)</f>
        <v>0</v>
      </c>
      <c r="V34" s="53">
        <f>VLOOKUP(E34,Bodování!$A$2:$B$67,2)</f>
        <v>0</v>
      </c>
      <c r="W34" s="53">
        <f>VLOOKUP(F34,Bodování!$A$2:$B$67,2)</f>
        <v>0</v>
      </c>
      <c r="X34" s="53">
        <f>VLOOKUP(G34,Bodování!$A$2:$B$67,2)</f>
        <v>0</v>
      </c>
      <c r="Y34" s="53">
        <f>VLOOKUP(H34,Bodování!$A$2:$B$67,2)</f>
        <v>0</v>
      </c>
      <c r="Z34" s="53">
        <f>VLOOKUP(I34,Bodování!$A$2:$B$67,2)</f>
        <v>0</v>
      </c>
      <c r="AA34" s="53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 t="shared" si="4"/>
        <v>0</v>
      </c>
      <c r="AJ34" s="12">
        <f t="shared" si="5"/>
        <v>0</v>
      </c>
      <c r="AK34" s="55">
        <f t="shared" si="6"/>
        <v>0</v>
      </c>
    </row>
    <row r="35" spans="1:37" ht="12.75" customHeight="1">
      <c r="A35" s="35">
        <f t="shared" si="7"/>
      </c>
      <c r="B35" s="2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47">
        <f t="shared" si="3"/>
        <v>0</v>
      </c>
      <c r="S35" s="60">
        <f>IF(COUNTBLANK(C35:Q35)&gt;(15-$C$2),R35,R35-VLOOKUP(AJ35,Bodování!$A$2:$B$67,2))</f>
        <v>0</v>
      </c>
      <c r="T35" s="53">
        <f>VLOOKUP(C35,Bodování!$A$2:$B$67,2)</f>
        <v>0</v>
      </c>
      <c r="U35" s="53">
        <f>VLOOKUP(D35,Bodování!$A$2:$B$67,2)</f>
        <v>0</v>
      </c>
      <c r="V35" s="53">
        <f>VLOOKUP(E35,Bodování!$A$2:$B$67,2)</f>
        <v>0</v>
      </c>
      <c r="W35" s="53">
        <f>VLOOKUP(F35,Bodování!$A$2:$B$67,2)</f>
        <v>0</v>
      </c>
      <c r="X35" s="53">
        <f>VLOOKUP(G35,Bodování!$A$2:$B$67,2)</f>
        <v>0</v>
      </c>
      <c r="Y35" s="53">
        <f>VLOOKUP(H35,Bodování!$A$2:$B$67,2)</f>
        <v>0</v>
      </c>
      <c r="Z35" s="53">
        <f>VLOOKUP(I35,Bodování!$A$2:$B$67,2)</f>
        <v>0</v>
      </c>
      <c r="AA35" s="53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 t="shared" si="4"/>
        <v>0</v>
      </c>
      <c r="AJ35" s="12">
        <f t="shared" si="5"/>
        <v>0</v>
      </c>
      <c r="AK35" s="55">
        <f t="shared" si="6"/>
        <v>0</v>
      </c>
    </row>
    <row r="36" spans="1:37" ht="12.75" customHeight="1">
      <c r="A36" s="35">
        <f t="shared" si="7"/>
      </c>
      <c r="B36" s="2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47">
        <f t="shared" si="3"/>
        <v>0</v>
      </c>
      <c r="S36" s="47">
        <f>IF(COUNTBLANK(C36:Q36)&gt;(12-$C$2),R36,R36-VLOOKUP(AJ36,Bodování!$A$2:$B$67,2))</f>
        <v>0</v>
      </c>
      <c r="T36" s="53">
        <f>VLOOKUP(C36,Bodování!$A$2:$B$67,2)</f>
        <v>0</v>
      </c>
      <c r="U36" s="53">
        <f>VLOOKUP(D36,Bodování!$A$2:$B$67,2)</f>
        <v>0</v>
      </c>
      <c r="V36" s="53">
        <f>VLOOKUP(E36,Bodování!$A$2:$B$67,2)</f>
        <v>0</v>
      </c>
      <c r="W36" s="53">
        <f>VLOOKUP(F36,Bodování!$A$2:$B$67,2)</f>
        <v>0</v>
      </c>
      <c r="X36" s="53">
        <f>VLOOKUP(G36,Bodování!$A$2:$B$67,2)</f>
        <v>0</v>
      </c>
      <c r="Y36" s="53">
        <f>VLOOKUP(H36,Bodování!$A$2:$B$67,2)</f>
        <v>0</v>
      </c>
      <c r="Z36" s="53">
        <f>VLOOKUP(I36,Bodování!$A$2:$B$67,2)</f>
        <v>0</v>
      </c>
      <c r="AA36" s="53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 t="shared" si="4"/>
        <v>0</v>
      </c>
      <c r="AJ36" s="12">
        <f t="shared" si="5"/>
        <v>0</v>
      </c>
      <c r="AK36" s="55">
        <f t="shared" si="6"/>
        <v>0</v>
      </c>
    </row>
    <row r="37" spans="1:37" ht="12.75" customHeight="1">
      <c r="A37" s="35">
        <f t="shared" si="7"/>
      </c>
      <c r="B37" s="2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47">
        <f t="shared" si="3"/>
        <v>0</v>
      </c>
      <c r="S37" s="47">
        <f>IF(COUNTBLANK(C37:Q37)&gt;(12-$C$2),R37,R37-VLOOKUP(AJ37,Bodování!$A$2:$B$67,2))</f>
        <v>0</v>
      </c>
      <c r="T37" s="53">
        <f>VLOOKUP(C37,Bodování!$A$2:$B$67,2)</f>
        <v>0</v>
      </c>
      <c r="U37" s="53">
        <f>VLOOKUP(D37,Bodování!$A$2:$B$67,2)</f>
        <v>0</v>
      </c>
      <c r="V37" s="53">
        <f>VLOOKUP(E37,Bodování!$A$2:$B$67,2)</f>
        <v>0</v>
      </c>
      <c r="W37" s="53">
        <f>VLOOKUP(F37,Bodování!$A$2:$B$67,2)</f>
        <v>0</v>
      </c>
      <c r="X37" s="53">
        <f>VLOOKUP(G37,Bodování!$A$2:$B$67,2)</f>
        <v>0</v>
      </c>
      <c r="Y37" s="53">
        <f>VLOOKUP(H37,Bodování!$A$2:$B$67,2)</f>
        <v>0</v>
      </c>
      <c r="Z37" s="53">
        <f>VLOOKUP(I37,Bodování!$A$2:$B$67,2)</f>
        <v>0</v>
      </c>
      <c r="AA37" s="53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 t="shared" si="4"/>
        <v>0</v>
      </c>
      <c r="AJ37" s="12">
        <f t="shared" si="5"/>
        <v>0</v>
      </c>
      <c r="AK37" s="55">
        <f t="shared" si="6"/>
        <v>0</v>
      </c>
    </row>
    <row r="38" spans="1:37" ht="12.75" customHeight="1">
      <c r="A38" s="35">
        <f t="shared" si="7"/>
      </c>
      <c r="B38" s="2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47">
        <f aca="true" t="shared" si="8" ref="R38:R69">SUM(T38:AH38)</f>
        <v>0</v>
      </c>
      <c r="S38" s="47">
        <f>IF(COUNTBLANK(C38:Q38)&gt;(12-$C$2),R38,R38-VLOOKUP(AJ38,Bodování!$A$2:$B$67,2))</f>
        <v>0</v>
      </c>
      <c r="T38" s="53">
        <f>VLOOKUP(C38,Bodování!$A$2:$B$67,2)</f>
        <v>0</v>
      </c>
      <c r="U38" s="53">
        <f>VLOOKUP(D38,Bodování!$A$2:$B$67,2)</f>
        <v>0</v>
      </c>
      <c r="V38" s="53">
        <f>VLOOKUP(E38,Bodování!$A$2:$B$67,2)</f>
        <v>0</v>
      </c>
      <c r="W38" s="53">
        <f>VLOOKUP(F38,Bodování!$A$2:$B$67,2)</f>
        <v>0</v>
      </c>
      <c r="X38" s="53">
        <f>VLOOKUP(G38,Bodování!$A$2:$B$67,2)</f>
        <v>0</v>
      </c>
      <c r="Y38" s="53">
        <f>VLOOKUP(H38,Bodování!$A$2:$B$67,2)</f>
        <v>0</v>
      </c>
      <c r="Z38" s="53">
        <f>VLOOKUP(I38,Bodování!$A$2:$B$67,2)</f>
        <v>0</v>
      </c>
      <c r="AA38" s="53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 aca="true" t="shared" si="9" ref="AI38:AI69">MINA(C38:Q38)</f>
        <v>0</v>
      </c>
      <c r="AJ38" s="12">
        <f aca="true" t="shared" si="10" ref="AJ38:AJ69">MAX(C38:Q38)</f>
        <v>0</v>
      </c>
      <c r="AK38" s="55">
        <f aca="true" t="shared" si="11" ref="AK38:AK69">COUNT(C38:Q38)</f>
        <v>0</v>
      </c>
    </row>
    <row r="39" spans="1:37" ht="12.75" customHeight="1">
      <c r="A39" s="35">
        <f t="shared" si="7"/>
      </c>
      <c r="B39" s="2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47">
        <f t="shared" si="8"/>
        <v>0</v>
      </c>
      <c r="S39" s="47">
        <f>IF(COUNTBLANK(C39:Q39)&gt;(12-$C$2),R39,R39-VLOOKUP(AJ39,Bodování!$A$2:$B$67,2))</f>
        <v>0</v>
      </c>
      <c r="T39" s="53">
        <f>VLOOKUP(C39,Bodování!$A$2:$B$67,2)</f>
        <v>0</v>
      </c>
      <c r="U39" s="53">
        <f>VLOOKUP(D39,Bodování!$A$2:$B$67,2)</f>
        <v>0</v>
      </c>
      <c r="V39" s="53">
        <f>VLOOKUP(E39,Bodování!$A$2:$B$67,2)</f>
        <v>0</v>
      </c>
      <c r="W39" s="53">
        <f>VLOOKUP(F39,Bodování!$A$2:$B$67,2)</f>
        <v>0</v>
      </c>
      <c r="X39" s="53">
        <f>VLOOKUP(G39,Bodování!$A$2:$B$67,2)</f>
        <v>0</v>
      </c>
      <c r="Y39" s="53">
        <f>VLOOKUP(H39,Bodování!$A$2:$B$67,2)</f>
        <v>0</v>
      </c>
      <c r="Z39" s="53">
        <f>VLOOKUP(I39,Bodování!$A$2:$B$67,2)</f>
        <v>0</v>
      </c>
      <c r="AA39" s="53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 t="shared" si="9"/>
        <v>0</v>
      </c>
      <c r="AJ39" s="12">
        <f t="shared" si="10"/>
        <v>0</v>
      </c>
      <c r="AK39" s="55">
        <f t="shared" si="11"/>
        <v>0</v>
      </c>
    </row>
    <row r="40" spans="1:37" ht="12.75" customHeight="1">
      <c r="A40" s="35">
        <f t="shared" si="7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47">
        <f t="shared" si="8"/>
        <v>0</v>
      </c>
      <c r="S40" s="47">
        <f>IF(COUNTBLANK(C40:Q40)&gt;(12-$C$2),R40,R40-VLOOKUP(AJ40,Bodování!$A$2:$B$67,2))</f>
        <v>0</v>
      </c>
      <c r="T40" s="53">
        <f>VLOOKUP(C40,Bodování!$A$2:$B$67,2)</f>
        <v>0</v>
      </c>
      <c r="U40" s="53">
        <f>VLOOKUP(D40,Bodování!$A$2:$B$67,2)</f>
        <v>0</v>
      </c>
      <c r="V40" s="53">
        <f>VLOOKUP(E40,Bodování!$A$2:$B$67,2)</f>
        <v>0</v>
      </c>
      <c r="W40" s="53">
        <f>VLOOKUP(F40,Bodování!$A$2:$B$67,2)</f>
        <v>0</v>
      </c>
      <c r="X40" s="53">
        <f>VLOOKUP(G40,Bodování!$A$2:$B$67,2)</f>
        <v>0</v>
      </c>
      <c r="Y40" s="53">
        <f>VLOOKUP(H40,Bodování!$A$2:$B$67,2)</f>
        <v>0</v>
      </c>
      <c r="Z40" s="53">
        <f>VLOOKUP(I40,Bodování!$A$2:$B$67,2)</f>
        <v>0</v>
      </c>
      <c r="AA40" s="53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 t="shared" si="9"/>
        <v>0</v>
      </c>
      <c r="AJ40" s="12">
        <f t="shared" si="10"/>
        <v>0</v>
      </c>
      <c r="AK40" s="55">
        <f t="shared" si="11"/>
        <v>0</v>
      </c>
    </row>
    <row r="41" spans="1:37" ht="12.75" customHeight="1">
      <c r="A41" s="35">
        <f t="shared" si="7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47">
        <f t="shared" si="8"/>
        <v>0</v>
      </c>
      <c r="S41" s="47">
        <f>IF(COUNTBLANK(C41:Q41)&gt;(12-$C$2),R41,R41-VLOOKUP(AJ41,Bodování!$A$2:$B$67,2))</f>
        <v>0</v>
      </c>
      <c r="T41" s="53">
        <f>VLOOKUP(C41,Bodování!$A$2:$B$67,2)</f>
        <v>0</v>
      </c>
      <c r="U41" s="53">
        <f>VLOOKUP(D41,Bodování!$A$2:$B$67,2)</f>
        <v>0</v>
      </c>
      <c r="V41" s="53">
        <f>VLOOKUP(E41,Bodování!$A$2:$B$67,2)</f>
        <v>0</v>
      </c>
      <c r="W41" s="53">
        <f>VLOOKUP(F41,Bodování!$A$2:$B$67,2)</f>
        <v>0</v>
      </c>
      <c r="X41" s="53">
        <f>VLOOKUP(G41,Bodování!$A$2:$B$67,2)</f>
        <v>0</v>
      </c>
      <c r="Y41" s="53">
        <f>VLOOKUP(H41,Bodování!$A$2:$B$67,2)</f>
        <v>0</v>
      </c>
      <c r="Z41" s="53">
        <f>VLOOKUP(I41,Bodování!$A$2:$B$67,2)</f>
        <v>0</v>
      </c>
      <c r="AA41" s="53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 t="shared" si="9"/>
        <v>0</v>
      </c>
      <c r="AJ41" s="12">
        <f t="shared" si="10"/>
        <v>0</v>
      </c>
      <c r="AK41" s="55">
        <f t="shared" si="11"/>
        <v>0</v>
      </c>
    </row>
    <row r="42" spans="1:37" ht="12.75" customHeight="1">
      <c r="A42" s="35">
        <f t="shared" si="7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47">
        <f t="shared" si="8"/>
        <v>0</v>
      </c>
      <c r="S42" s="47">
        <f>IF(COUNTBLANK(C42:Q42)&gt;(12-$C$2),R42,R42-VLOOKUP(AJ42,Bodování!$A$2:$B$67,2))</f>
        <v>0</v>
      </c>
      <c r="T42" s="53">
        <f>VLOOKUP(C42,Bodování!$A$2:$B$67,2)</f>
        <v>0</v>
      </c>
      <c r="U42" s="53">
        <f>VLOOKUP(D42,Bodování!$A$2:$B$67,2)</f>
        <v>0</v>
      </c>
      <c r="V42" s="53">
        <f>VLOOKUP(E42,Bodování!$A$2:$B$67,2)</f>
        <v>0</v>
      </c>
      <c r="W42" s="53">
        <f>VLOOKUP(F42,Bodování!$A$2:$B$67,2)</f>
        <v>0</v>
      </c>
      <c r="X42" s="53">
        <f>VLOOKUP(G42,Bodování!$A$2:$B$67,2)</f>
        <v>0</v>
      </c>
      <c r="Y42" s="53">
        <f>VLOOKUP(H42,Bodování!$A$2:$B$67,2)</f>
        <v>0</v>
      </c>
      <c r="Z42" s="53">
        <f>VLOOKUP(I42,Bodování!$A$2:$B$67,2)</f>
        <v>0</v>
      </c>
      <c r="AA42" s="53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 t="shared" si="9"/>
        <v>0</v>
      </c>
      <c r="AJ42" s="12">
        <f t="shared" si="10"/>
        <v>0</v>
      </c>
      <c r="AK42" s="55">
        <f t="shared" si="11"/>
        <v>0</v>
      </c>
    </row>
    <row r="43" spans="1:37" ht="12.75" customHeight="1">
      <c r="A43" s="35">
        <f t="shared" si="7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47">
        <f t="shared" si="8"/>
        <v>0</v>
      </c>
      <c r="S43" s="47">
        <f>IF(COUNTBLANK(C43:Q43)&gt;(12-$C$2),R43,R43-VLOOKUP(AJ43,Bodování!$A$2:$B$67,2))</f>
        <v>0</v>
      </c>
      <c r="T43" s="53">
        <f>VLOOKUP(C43,Bodování!$A$2:$B$67,2)</f>
        <v>0</v>
      </c>
      <c r="U43" s="53">
        <f>VLOOKUP(D43,Bodování!$A$2:$B$67,2)</f>
        <v>0</v>
      </c>
      <c r="V43" s="53">
        <f>VLOOKUP(E43,Bodování!$A$2:$B$67,2)</f>
        <v>0</v>
      </c>
      <c r="W43" s="53">
        <f>VLOOKUP(F43,Bodování!$A$2:$B$67,2)</f>
        <v>0</v>
      </c>
      <c r="X43" s="53">
        <f>VLOOKUP(G43,Bodování!$A$2:$B$67,2)</f>
        <v>0</v>
      </c>
      <c r="Y43" s="53">
        <f>VLOOKUP(H43,Bodování!$A$2:$B$67,2)</f>
        <v>0</v>
      </c>
      <c r="Z43" s="53">
        <f>VLOOKUP(I43,Bodování!$A$2:$B$67,2)</f>
        <v>0</v>
      </c>
      <c r="AA43" s="53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 t="shared" si="9"/>
        <v>0</v>
      </c>
      <c r="AJ43" s="12">
        <f t="shared" si="10"/>
        <v>0</v>
      </c>
      <c r="AK43" s="55">
        <f t="shared" si="11"/>
        <v>0</v>
      </c>
    </row>
    <row r="44" spans="1:37" ht="12.75" customHeight="1">
      <c r="A44" s="35">
        <f t="shared" si="7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47">
        <f t="shared" si="8"/>
        <v>0</v>
      </c>
      <c r="S44" s="47">
        <f>IF(COUNTBLANK(C44:Q44)&gt;(12-$C$2),R44,R44-VLOOKUP(AJ44,Bodování!$A$2:$B$67,2))</f>
        <v>0</v>
      </c>
      <c r="T44" s="53">
        <f>VLOOKUP(C44,Bodování!$A$2:$B$67,2)</f>
        <v>0</v>
      </c>
      <c r="U44" s="53">
        <f>VLOOKUP(D44,Bodování!$A$2:$B$67,2)</f>
        <v>0</v>
      </c>
      <c r="V44" s="53">
        <f>VLOOKUP(E44,Bodování!$A$2:$B$67,2)</f>
        <v>0</v>
      </c>
      <c r="W44" s="53">
        <f>VLOOKUP(F44,Bodování!$A$2:$B$67,2)</f>
        <v>0</v>
      </c>
      <c r="X44" s="53">
        <f>VLOOKUP(G44,Bodování!$A$2:$B$67,2)</f>
        <v>0</v>
      </c>
      <c r="Y44" s="53">
        <f>VLOOKUP(H44,Bodování!$A$2:$B$67,2)</f>
        <v>0</v>
      </c>
      <c r="Z44" s="53">
        <f>VLOOKUP(I44,Bodování!$A$2:$B$67,2)</f>
        <v>0</v>
      </c>
      <c r="AA44" s="53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 t="shared" si="9"/>
        <v>0</v>
      </c>
      <c r="AJ44" s="12">
        <f t="shared" si="10"/>
        <v>0</v>
      </c>
      <c r="AK44" s="55">
        <f t="shared" si="11"/>
        <v>0</v>
      </c>
    </row>
    <row r="45" spans="1:37" ht="12.75" customHeight="1">
      <c r="A45" s="35">
        <f t="shared" si="7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7">
        <f t="shared" si="8"/>
        <v>0</v>
      </c>
      <c r="S45" s="47">
        <f>IF(COUNTBLANK(C45:Q45)&gt;(12-$C$2),R45,R45-VLOOKUP(AJ45,Bodování!$A$2:$B$67,2))</f>
        <v>0</v>
      </c>
      <c r="T45" s="53">
        <f>VLOOKUP(C45,Bodování!$A$2:$B$67,2)</f>
        <v>0</v>
      </c>
      <c r="U45" s="53">
        <f>VLOOKUP(D45,Bodování!$A$2:$B$67,2)</f>
        <v>0</v>
      </c>
      <c r="V45" s="53">
        <f>VLOOKUP(E45,Bodování!$A$2:$B$67,2)</f>
        <v>0</v>
      </c>
      <c r="W45" s="53">
        <f>VLOOKUP(F45,Bodování!$A$2:$B$67,2)</f>
        <v>0</v>
      </c>
      <c r="X45" s="53">
        <f>VLOOKUP(G45,Bodování!$A$2:$B$67,2)</f>
        <v>0</v>
      </c>
      <c r="Y45" s="53">
        <f>VLOOKUP(H45,Bodování!$A$2:$B$67,2)</f>
        <v>0</v>
      </c>
      <c r="Z45" s="53">
        <f>VLOOKUP(I45,Bodování!$A$2:$B$67,2)</f>
        <v>0</v>
      </c>
      <c r="AA45" s="53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 t="shared" si="9"/>
        <v>0</v>
      </c>
      <c r="AJ45" s="12">
        <f t="shared" si="10"/>
        <v>0</v>
      </c>
      <c r="AK45" s="55">
        <f t="shared" si="11"/>
        <v>0</v>
      </c>
    </row>
    <row r="46" spans="1:37" ht="12.75" customHeight="1">
      <c r="A46" s="35">
        <f t="shared" si="7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47">
        <f t="shared" si="8"/>
        <v>0</v>
      </c>
      <c r="S46" s="47">
        <f>IF(COUNTBLANK(C46:Q46)&gt;(12-$C$2),R46,R46-VLOOKUP(AJ46,Bodování!$A$2:$B$67,2))</f>
        <v>0</v>
      </c>
      <c r="T46" s="53">
        <f>VLOOKUP(C46,Bodování!$A$2:$B$67,2)</f>
        <v>0</v>
      </c>
      <c r="U46" s="53">
        <f>VLOOKUP(D46,Bodování!$A$2:$B$67,2)</f>
        <v>0</v>
      </c>
      <c r="V46" s="53">
        <f>VLOOKUP(E46,Bodování!$A$2:$B$67,2)</f>
        <v>0</v>
      </c>
      <c r="W46" s="53">
        <f>VLOOKUP(F46,Bodování!$A$2:$B$67,2)</f>
        <v>0</v>
      </c>
      <c r="X46" s="53">
        <f>VLOOKUP(G46,Bodování!$A$2:$B$67,2)</f>
        <v>0</v>
      </c>
      <c r="Y46" s="53">
        <f>VLOOKUP(H46,Bodování!$A$2:$B$67,2)</f>
        <v>0</v>
      </c>
      <c r="Z46" s="53">
        <f>VLOOKUP(I46,Bodování!$A$2:$B$67,2)</f>
        <v>0</v>
      </c>
      <c r="AA46" s="53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 t="shared" si="9"/>
        <v>0</v>
      </c>
      <c r="AJ46" s="12">
        <f t="shared" si="10"/>
        <v>0</v>
      </c>
      <c r="AK46" s="55">
        <f t="shared" si="11"/>
        <v>0</v>
      </c>
    </row>
    <row r="47" spans="1:37" ht="12.75" customHeight="1">
      <c r="A47" s="35">
        <f t="shared" si="7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8"/>
        <v>0</v>
      </c>
      <c r="S47" s="47">
        <f>IF(COUNTBLANK(C47:Q47)&gt;(12-$C$2),R47,R47-VLOOKUP(AJ47,Bodování!$A$2:$B$67,2))</f>
        <v>0</v>
      </c>
      <c r="T47" s="53">
        <f>VLOOKUP(C47,Bodování!$A$2:$B$67,2)</f>
        <v>0</v>
      </c>
      <c r="U47" s="53">
        <f>VLOOKUP(D47,Bodování!$A$2:$B$67,2)</f>
        <v>0</v>
      </c>
      <c r="V47" s="53">
        <f>VLOOKUP(E47,Bodování!$A$2:$B$67,2)</f>
        <v>0</v>
      </c>
      <c r="W47" s="53">
        <f>VLOOKUP(F47,Bodování!$A$2:$B$67,2)</f>
        <v>0</v>
      </c>
      <c r="X47" s="53">
        <f>VLOOKUP(G47,Bodování!$A$2:$B$67,2)</f>
        <v>0</v>
      </c>
      <c r="Y47" s="53">
        <f>VLOOKUP(H47,Bodování!$A$2:$B$67,2)</f>
        <v>0</v>
      </c>
      <c r="Z47" s="53">
        <f>VLOOKUP(I47,Bodování!$A$2:$B$67,2)</f>
        <v>0</v>
      </c>
      <c r="AA47" s="53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 t="shared" si="9"/>
        <v>0</v>
      </c>
      <c r="AJ47" s="12">
        <f t="shared" si="10"/>
        <v>0</v>
      </c>
      <c r="AK47" s="55">
        <f t="shared" si="11"/>
        <v>0</v>
      </c>
    </row>
    <row r="48" spans="1:37" ht="12.75" customHeight="1">
      <c r="A48" s="35">
        <f t="shared" si="7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8"/>
        <v>0</v>
      </c>
      <c r="S48" s="47">
        <f>IF(COUNTBLANK(C48:Q48)&gt;(12-$C$2),R48,R48-VLOOKUP(AJ48,Bodování!$A$2:$B$67,2))</f>
        <v>0</v>
      </c>
      <c r="T48" s="53">
        <f>VLOOKUP(C48,Bodování!$A$2:$B$67,2)</f>
        <v>0</v>
      </c>
      <c r="U48" s="53">
        <f>VLOOKUP(D48,Bodování!$A$2:$B$67,2)</f>
        <v>0</v>
      </c>
      <c r="V48" s="53">
        <f>VLOOKUP(E48,Bodování!$A$2:$B$67,2)</f>
        <v>0</v>
      </c>
      <c r="W48" s="53">
        <f>VLOOKUP(F48,Bodování!$A$2:$B$67,2)</f>
        <v>0</v>
      </c>
      <c r="X48" s="53">
        <f>VLOOKUP(G48,Bodování!$A$2:$B$67,2)</f>
        <v>0</v>
      </c>
      <c r="Y48" s="53">
        <f>VLOOKUP(H48,Bodování!$A$2:$B$67,2)</f>
        <v>0</v>
      </c>
      <c r="Z48" s="53">
        <f>VLOOKUP(I48,Bodování!$A$2:$B$67,2)</f>
        <v>0</v>
      </c>
      <c r="AA48" s="53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 t="shared" si="9"/>
        <v>0</v>
      </c>
      <c r="AJ48" s="12">
        <f t="shared" si="10"/>
        <v>0</v>
      </c>
      <c r="AK48" s="55">
        <f t="shared" si="11"/>
        <v>0</v>
      </c>
    </row>
    <row r="49" spans="1:37" ht="12.75" customHeight="1">
      <c r="A49" s="35">
        <f t="shared" si="7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8"/>
        <v>0</v>
      </c>
      <c r="S49" s="47">
        <f>IF(COUNTBLANK(C49:Q49)&gt;(12-$C$2),R49,R49-VLOOKUP(AJ49,Bodování!$A$2:$B$67,2))</f>
        <v>0</v>
      </c>
      <c r="T49" s="53">
        <f>VLOOKUP(C49,Bodování!$A$2:$B$67,2)</f>
        <v>0</v>
      </c>
      <c r="U49" s="53">
        <f>VLOOKUP(D49,Bodování!$A$2:$B$67,2)</f>
        <v>0</v>
      </c>
      <c r="V49" s="53">
        <f>VLOOKUP(E49,Bodování!$A$2:$B$67,2)</f>
        <v>0</v>
      </c>
      <c r="W49" s="53">
        <f>VLOOKUP(F49,Bodování!$A$2:$B$67,2)</f>
        <v>0</v>
      </c>
      <c r="X49" s="53">
        <f>VLOOKUP(G49,Bodování!$A$2:$B$67,2)</f>
        <v>0</v>
      </c>
      <c r="Y49" s="53">
        <f>VLOOKUP(H49,Bodování!$A$2:$B$67,2)</f>
        <v>0</v>
      </c>
      <c r="Z49" s="53">
        <f>VLOOKUP(I49,Bodování!$A$2:$B$67,2)</f>
        <v>0</v>
      </c>
      <c r="AA49" s="53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 t="shared" si="9"/>
        <v>0</v>
      </c>
      <c r="AJ49" s="12">
        <f t="shared" si="10"/>
        <v>0</v>
      </c>
      <c r="AK49" s="55">
        <f t="shared" si="11"/>
        <v>0</v>
      </c>
    </row>
    <row r="50" spans="1:37" ht="12.75" customHeight="1">
      <c r="A50" s="35">
        <f t="shared" si="7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8"/>
        <v>0</v>
      </c>
      <c r="S50" s="47">
        <f>IF(COUNTBLANK(C50:Q50)&gt;(12-$C$2),R50,R50-VLOOKUP(AJ50,Bodování!$A$2:$B$67,2))</f>
        <v>0</v>
      </c>
      <c r="T50" s="53">
        <f>VLOOKUP(C50,Bodování!$A$2:$B$67,2)</f>
        <v>0</v>
      </c>
      <c r="U50" s="53">
        <f>VLOOKUP(D50,Bodování!$A$2:$B$67,2)</f>
        <v>0</v>
      </c>
      <c r="V50" s="53">
        <f>VLOOKUP(E50,Bodování!$A$2:$B$67,2)</f>
        <v>0</v>
      </c>
      <c r="W50" s="53">
        <f>VLOOKUP(F50,Bodování!$A$2:$B$67,2)</f>
        <v>0</v>
      </c>
      <c r="X50" s="53">
        <f>VLOOKUP(G50,Bodování!$A$2:$B$67,2)</f>
        <v>0</v>
      </c>
      <c r="Y50" s="53">
        <f>VLOOKUP(H50,Bodování!$A$2:$B$67,2)</f>
        <v>0</v>
      </c>
      <c r="Z50" s="53">
        <f>VLOOKUP(I50,Bodování!$A$2:$B$67,2)</f>
        <v>0</v>
      </c>
      <c r="AA50" s="53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 t="shared" si="9"/>
        <v>0</v>
      </c>
      <c r="AJ50" s="12">
        <f t="shared" si="10"/>
        <v>0</v>
      </c>
      <c r="AK50" s="55">
        <f t="shared" si="11"/>
        <v>0</v>
      </c>
    </row>
    <row r="51" spans="1:37" ht="12.75" customHeight="1">
      <c r="A51" s="35">
        <f t="shared" si="7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8"/>
        <v>0</v>
      </c>
      <c r="S51" s="47">
        <f>IF(COUNTBLANK(C51:Q51)&gt;(12-$C$2),R51,R51-VLOOKUP(AJ51,Bodování!$A$2:$B$67,2))</f>
        <v>0</v>
      </c>
      <c r="T51" s="53">
        <f>VLOOKUP(C51,Bodování!$A$2:$B$67,2)</f>
        <v>0</v>
      </c>
      <c r="U51" s="53">
        <f>VLOOKUP(D51,Bodování!$A$2:$B$67,2)</f>
        <v>0</v>
      </c>
      <c r="V51" s="53">
        <f>VLOOKUP(E51,Bodování!$A$2:$B$67,2)</f>
        <v>0</v>
      </c>
      <c r="W51" s="53">
        <f>VLOOKUP(F51,Bodování!$A$2:$B$67,2)</f>
        <v>0</v>
      </c>
      <c r="X51" s="53">
        <f>VLOOKUP(G51,Bodování!$A$2:$B$67,2)</f>
        <v>0</v>
      </c>
      <c r="Y51" s="53">
        <f>VLOOKUP(H51,Bodování!$A$2:$B$67,2)</f>
        <v>0</v>
      </c>
      <c r="Z51" s="53">
        <f>VLOOKUP(I51,Bodování!$A$2:$B$67,2)</f>
        <v>0</v>
      </c>
      <c r="AA51" s="53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 t="shared" si="9"/>
        <v>0</v>
      </c>
      <c r="AJ51" s="12">
        <f t="shared" si="10"/>
        <v>0</v>
      </c>
      <c r="AK51" s="55">
        <f t="shared" si="11"/>
        <v>0</v>
      </c>
    </row>
    <row r="52" spans="1:37" ht="12.75" customHeight="1">
      <c r="A52" s="35">
        <f t="shared" si="7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8"/>
        <v>0</v>
      </c>
      <c r="S52" s="47">
        <f>IF(COUNTBLANK(C52:Q52)&gt;(12-$C$2),R52,R52-VLOOKUP(AJ52,Bodování!$A$2:$B$67,2))</f>
        <v>0</v>
      </c>
      <c r="T52" s="53">
        <f>VLOOKUP(C52,Bodování!$A$2:$B$67,2)</f>
        <v>0</v>
      </c>
      <c r="U52" s="53">
        <f>VLOOKUP(D52,Bodování!$A$2:$B$67,2)</f>
        <v>0</v>
      </c>
      <c r="V52" s="53">
        <f>VLOOKUP(E52,Bodování!$A$2:$B$67,2)</f>
        <v>0</v>
      </c>
      <c r="W52" s="53">
        <f>VLOOKUP(F52,Bodování!$A$2:$B$67,2)</f>
        <v>0</v>
      </c>
      <c r="X52" s="53">
        <f>VLOOKUP(G52,Bodování!$A$2:$B$67,2)</f>
        <v>0</v>
      </c>
      <c r="Y52" s="53">
        <f>VLOOKUP(H52,Bodování!$A$2:$B$67,2)</f>
        <v>0</v>
      </c>
      <c r="Z52" s="53">
        <f>VLOOKUP(I52,Bodování!$A$2:$B$67,2)</f>
        <v>0</v>
      </c>
      <c r="AA52" s="53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 t="shared" si="9"/>
        <v>0</v>
      </c>
      <c r="AJ52" s="12">
        <f t="shared" si="10"/>
        <v>0</v>
      </c>
      <c r="AK52" s="55">
        <f t="shared" si="11"/>
        <v>0</v>
      </c>
    </row>
    <row r="53" spans="1:37" ht="12.75" customHeight="1">
      <c r="A53" s="35">
        <f t="shared" si="7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8"/>
        <v>0</v>
      </c>
      <c r="S53" s="47">
        <f>IF(COUNTBLANK(C53:Q53)&gt;(12-$C$2),R53,R53-VLOOKUP(AJ53,Bodování!$A$2:$B$67,2))</f>
        <v>0</v>
      </c>
      <c r="T53" s="53">
        <f>VLOOKUP(C53,Bodování!$A$2:$B$67,2)</f>
        <v>0</v>
      </c>
      <c r="U53" s="53">
        <f>VLOOKUP(D53,Bodování!$A$2:$B$67,2)</f>
        <v>0</v>
      </c>
      <c r="V53" s="53">
        <f>VLOOKUP(E53,Bodování!$A$2:$B$67,2)</f>
        <v>0</v>
      </c>
      <c r="W53" s="53">
        <f>VLOOKUP(F53,Bodování!$A$2:$B$67,2)</f>
        <v>0</v>
      </c>
      <c r="X53" s="53">
        <f>VLOOKUP(G53,Bodování!$A$2:$B$67,2)</f>
        <v>0</v>
      </c>
      <c r="Y53" s="53">
        <f>VLOOKUP(H53,Bodování!$A$2:$B$67,2)</f>
        <v>0</v>
      </c>
      <c r="Z53" s="53">
        <f>VLOOKUP(I53,Bodování!$A$2:$B$67,2)</f>
        <v>0</v>
      </c>
      <c r="AA53" s="53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 t="shared" si="9"/>
        <v>0</v>
      </c>
      <c r="AJ53" s="12">
        <f t="shared" si="10"/>
        <v>0</v>
      </c>
      <c r="AK53" s="55">
        <f t="shared" si="11"/>
        <v>0</v>
      </c>
    </row>
    <row r="54" spans="1:37" ht="12.75" customHeight="1">
      <c r="A54" s="35">
        <f t="shared" si="7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8"/>
        <v>0</v>
      </c>
      <c r="S54" s="47">
        <f>IF(COUNTBLANK(C54:Q54)&gt;(12-$C$2),R54,R54-VLOOKUP(AJ54,Bodování!$A$2:$B$67,2))</f>
        <v>0</v>
      </c>
      <c r="T54" s="53">
        <f>VLOOKUP(C54,Bodování!$A$2:$B$67,2)</f>
        <v>0</v>
      </c>
      <c r="U54" s="53">
        <f>VLOOKUP(D54,Bodování!$A$2:$B$67,2)</f>
        <v>0</v>
      </c>
      <c r="V54" s="53">
        <f>VLOOKUP(E54,Bodování!$A$2:$B$67,2)</f>
        <v>0</v>
      </c>
      <c r="W54" s="53">
        <f>VLOOKUP(F54,Bodování!$A$2:$B$67,2)</f>
        <v>0</v>
      </c>
      <c r="X54" s="53">
        <f>VLOOKUP(G54,Bodování!$A$2:$B$67,2)</f>
        <v>0</v>
      </c>
      <c r="Y54" s="53">
        <f>VLOOKUP(H54,Bodování!$A$2:$B$67,2)</f>
        <v>0</v>
      </c>
      <c r="Z54" s="53">
        <f>VLOOKUP(I54,Bodování!$A$2:$B$67,2)</f>
        <v>0</v>
      </c>
      <c r="AA54" s="53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 t="shared" si="9"/>
        <v>0</v>
      </c>
      <c r="AJ54" s="12">
        <f t="shared" si="10"/>
        <v>0</v>
      </c>
      <c r="AK54" s="55">
        <f t="shared" si="11"/>
        <v>0</v>
      </c>
    </row>
    <row r="55" spans="1:37" ht="12.75" customHeight="1">
      <c r="A55" s="35">
        <f t="shared" si="7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8"/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 t="shared" si="9"/>
        <v>0</v>
      </c>
      <c r="AJ55" s="12">
        <f t="shared" si="10"/>
        <v>0</v>
      </c>
      <c r="AK55" s="55">
        <f t="shared" si="11"/>
        <v>0</v>
      </c>
    </row>
    <row r="56" spans="1:37" ht="12.75" customHeight="1">
      <c r="A56" s="35">
        <f t="shared" si="7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8"/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 t="shared" si="9"/>
        <v>0</v>
      </c>
      <c r="AJ56" s="12">
        <f t="shared" si="10"/>
        <v>0</v>
      </c>
      <c r="AK56" s="55">
        <f t="shared" si="11"/>
        <v>0</v>
      </c>
    </row>
    <row r="57" spans="1:37" ht="12.75" customHeight="1">
      <c r="A57" s="35">
        <f t="shared" si="7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 t="shared" si="8"/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 t="shared" si="9"/>
        <v>0</v>
      </c>
      <c r="AJ57" s="12">
        <f t="shared" si="10"/>
        <v>0</v>
      </c>
      <c r="AK57" s="55">
        <f t="shared" si="11"/>
        <v>0</v>
      </c>
    </row>
    <row r="58" spans="1:37" ht="12.75" customHeight="1">
      <c r="A58" s="35">
        <f t="shared" si="7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 t="shared" si="8"/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9"/>
        <v>0</v>
      </c>
      <c r="AJ58" s="12">
        <f t="shared" si="10"/>
        <v>0</v>
      </c>
      <c r="AK58" s="55">
        <f t="shared" si="11"/>
        <v>0</v>
      </c>
    </row>
    <row r="59" spans="1:37" ht="12.75" customHeight="1">
      <c r="A59" s="35">
        <f t="shared" si="7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 t="shared" si="8"/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9"/>
        <v>0</v>
      </c>
      <c r="AJ59" s="12">
        <f t="shared" si="10"/>
        <v>0</v>
      </c>
      <c r="AK59" s="55">
        <f t="shared" si="11"/>
        <v>0</v>
      </c>
    </row>
    <row r="60" spans="1:37" ht="12.75" customHeight="1">
      <c r="A60" s="35">
        <f t="shared" si="7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 t="shared" si="8"/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9"/>
        <v>0</v>
      </c>
      <c r="AJ60" s="12">
        <f t="shared" si="10"/>
        <v>0</v>
      </c>
      <c r="AK60" s="55">
        <f t="shared" si="11"/>
        <v>0</v>
      </c>
    </row>
    <row r="61" spans="1:37" ht="12.75" customHeight="1">
      <c r="A61" s="35">
        <f t="shared" si="7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 t="shared" si="8"/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9"/>
        <v>0</v>
      </c>
      <c r="AJ61" s="12">
        <f t="shared" si="10"/>
        <v>0</v>
      </c>
      <c r="AK61" s="55">
        <f t="shared" si="11"/>
        <v>0</v>
      </c>
    </row>
    <row r="62" spans="1:37" ht="12.75" customHeight="1">
      <c r="A62" s="35">
        <f t="shared" si="7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8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9"/>
        <v>0</v>
      </c>
      <c r="AJ62" s="12">
        <f t="shared" si="10"/>
        <v>0</v>
      </c>
      <c r="AK62" s="55">
        <f t="shared" si="11"/>
        <v>0</v>
      </c>
    </row>
    <row r="63" spans="1:37" ht="12.75" customHeight="1">
      <c r="A63" s="35">
        <f t="shared" si="7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8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9"/>
        <v>0</v>
      </c>
      <c r="AJ63" s="12">
        <f t="shared" si="10"/>
        <v>0</v>
      </c>
      <c r="AK63" s="55">
        <f t="shared" si="11"/>
        <v>0</v>
      </c>
    </row>
    <row r="64" spans="1:37" ht="12.75" customHeight="1">
      <c r="A64" s="35">
        <f t="shared" si="7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8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9"/>
        <v>0</v>
      </c>
      <c r="AJ64" s="12">
        <f t="shared" si="10"/>
        <v>0</v>
      </c>
      <c r="AK64" s="55">
        <f t="shared" si="11"/>
        <v>0</v>
      </c>
    </row>
    <row r="65" spans="1:37" ht="12.75" customHeight="1">
      <c r="A65" s="35">
        <f t="shared" si="7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8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9"/>
        <v>0</v>
      </c>
      <c r="AJ65" s="12">
        <f t="shared" si="10"/>
        <v>0</v>
      </c>
      <c r="AK65" s="55">
        <f t="shared" si="11"/>
        <v>0</v>
      </c>
    </row>
    <row r="66" spans="1:37" ht="12.75" customHeight="1">
      <c r="A66" s="35">
        <f t="shared" si="7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8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9"/>
        <v>0</v>
      </c>
      <c r="AJ66" s="12">
        <f t="shared" si="10"/>
        <v>0</v>
      </c>
      <c r="AK66" s="55">
        <f t="shared" si="11"/>
        <v>0</v>
      </c>
    </row>
    <row r="67" spans="1:37" ht="12.75" customHeight="1">
      <c r="A67" s="35">
        <f t="shared" si="7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8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9"/>
        <v>0</v>
      </c>
      <c r="AJ67" s="12">
        <f t="shared" si="10"/>
        <v>0</v>
      </c>
      <c r="AK67" s="55">
        <f t="shared" si="11"/>
        <v>0</v>
      </c>
    </row>
    <row r="68" spans="1:37" ht="12.75" customHeight="1">
      <c r="A68" s="35">
        <f t="shared" si="7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8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9"/>
        <v>0</v>
      </c>
      <c r="AJ68" s="12">
        <f t="shared" si="10"/>
        <v>0</v>
      </c>
      <c r="AK68" s="55">
        <f t="shared" si="11"/>
        <v>0</v>
      </c>
    </row>
    <row r="69" spans="1:37" ht="12.75" customHeight="1">
      <c r="A69" s="40">
        <f t="shared" si="7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8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9"/>
        <v>0</v>
      </c>
      <c r="AJ69" s="13">
        <f t="shared" si="10"/>
        <v>0</v>
      </c>
      <c r="AK69" s="56">
        <f t="shared" si="11"/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10">
    <mergeCell ref="AI3:AJ3"/>
    <mergeCell ref="AK3:AK4"/>
    <mergeCell ref="A1:F1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4" dxfId="42" stopIfTrue="1">
      <formula>(RANK($S6,$S$6:$S$69)&lt;=3)</formula>
    </cfRule>
  </conditionalFormatting>
  <conditionalFormatting sqref="T27:AK69">
    <cfRule type="expression" priority="12" dxfId="43" stopIfTrue="1">
      <formula>($B25)&lt;&gt;""</formula>
    </cfRule>
    <cfRule type="expression" priority="13" dxfId="0" stopIfTrue="1">
      <formula>($B25)=""</formula>
    </cfRule>
  </conditionalFormatting>
  <conditionalFormatting sqref="AN5">
    <cfRule type="expression" priority="11" dxfId="10" stopIfTrue="1">
      <formula>MODE(AN6:AN69)&lt;&gt;""</formula>
    </cfRule>
  </conditionalFormatting>
  <conditionalFormatting sqref="AO5">
    <cfRule type="expression" priority="10" dxfId="44" stopIfTrue="1">
      <formula>MODE(AN6:AN69)&gt;=0</formula>
    </cfRule>
  </conditionalFormatting>
  <conditionalFormatting sqref="A27:I69 J28:J69 K27:Q69">
    <cfRule type="expression" priority="7" dxfId="45" stopIfTrue="1">
      <formula>AND((RANK($S27,$S$6:$S$69)&lt;=3),(RANK($S27,$S$6:$S$69)&gt;=1))</formula>
    </cfRule>
    <cfRule type="expression" priority="8" dxfId="43" stopIfTrue="1">
      <formula>($B25)&lt;&gt;""</formula>
    </cfRule>
    <cfRule type="expression" priority="9" dxfId="0" stopIfTrue="1">
      <formula>($B25)=""</formula>
    </cfRule>
  </conditionalFormatting>
  <conditionalFormatting sqref="S29:S69">
    <cfRule type="expression" priority="4" dxfId="49" stopIfTrue="1">
      <formula>AND((RANK($S29,$S$6:$S$69)&lt;=3),(RANK($S29,$S$6:$S$69)&gt;=1))</formula>
    </cfRule>
    <cfRule type="expression" priority="5" dxfId="50" stopIfTrue="1">
      <formula>($B27)&lt;&gt;""</formula>
    </cfRule>
    <cfRule type="expression" priority="6" dxfId="48" stopIfTrue="1">
      <formula>($B27)=""</formula>
    </cfRule>
  </conditionalFormatting>
  <conditionalFormatting sqref="J27">
    <cfRule type="expression" priority="1" dxfId="45">
      <formula>AND((RANK($S27,$S$6:$S$69)&lt;=3),(RANK($S27,$S$6:$S$69)&gt;=1))</formula>
    </cfRule>
    <cfRule type="expression" priority="2" dxfId="43">
      <formula>($B25)&lt;&gt;""</formula>
    </cfRule>
    <cfRule type="expression" priority="3" dxfId="0">
      <formula>($B25)=""</formula>
    </cfRule>
  </conditionalFormatting>
  <dataValidations count="1">
    <dataValidation type="whole" operator="greaterThanOrEqual" allowBlank="1" showInputMessage="1" showErrorMessage="1" sqref="C31:Q55 C6:Q26">
      <formula1>1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2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>
    <tabColor theme="4"/>
    <pageSetUpPr fitToPage="1"/>
  </sheetPr>
  <dimension ref="A1:AP70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G5" sqref="G5"/>
      <selection pane="topRight" activeCell="G5" sqref="G5"/>
      <selection pane="bottomLeft" activeCell="G5" sqref="G5"/>
      <selection pane="bottomRight" activeCell="A1" sqref="A1:F1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7" width="7.75390625" style="2" customWidth="1"/>
    <col min="8" max="17" width="7.75390625" style="2" hidden="1" customWidth="1"/>
    <col min="18" max="19" width="9.125" style="2" customWidth="1"/>
    <col min="20" max="24" width="4.75390625" style="1" customWidth="1" outlineLevel="1"/>
    <col min="25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40" width="9.125" style="1" customWidth="1" collapsed="1"/>
    <col min="41" max="16384" width="9.125" style="1" customWidth="1"/>
  </cols>
  <sheetData>
    <row r="1" spans="1:6" ht="49.5" customHeight="1">
      <c r="A1" s="84" t="s">
        <v>41</v>
      </c>
      <c r="B1" s="84"/>
      <c r="C1" s="84"/>
      <c r="D1" s="84"/>
      <c r="E1" s="84"/>
      <c r="F1" s="84"/>
    </row>
    <row r="2" spans="1:22" ht="24.75" customHeight="1" thickBot="1">
      <c r="A2" s="85" t="s">
        <v>14</v>
      </c>
      <c r="B2" s="85"/>
      <c r="C2" s="58">
        <v>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86"/>
      <c r="U2" s="86"/>
      <c r="V2" s="86"/>
    </row>
    <row r="3" spans="1:42" ht="24.75" customHeight="1">
      <c r="A3" s="87" t="s">
        <v>2</v>
      </c>
      <c r="B3" s="89" t="s">
        <v>0</v>
      </c>
      <c r="C3" s="91" t="s">
        <v>1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 t="s">
        <v>8</v>
      </c>
      <c r="S3" s="94"/>
      <c r="T3" s="95" t="s">
        <v>9</v>
      </c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7"/>
      <c r="AI3" s="80" t="s">
        <v>12</v>
      </c>
      <c r="AJ3" s="81"/>
      <c r="AK3" s="82" t="s">
        <v>5</v>
      </c>
      <c r="AM3" s="42"/>
      <c r="AN3" s="42"/>
      <c r="AO3" s="42"/>
      <c r="AP3" s="42"/>
    </row>
    <row r="4" spans="1:42" ht="12.75" customHeight="1">
      <c r="A4" s="88"/>
      <c r="B4" s="90"/>
      <c r="C4" s="59">
        <v>41965</v>
      </c>
      <c r="D4" s="59">
        <v>41979</v>
      </c>
      <c r="E4" s="59">
        <v>42014</v>
      </c>
      <c r="F4" s="59">
        <v>42042</v>
      </c>
      <c r="G4" s="59">
        <v>42084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41965</v>
      </c>
      <c r="U4" s="21">
        <f t="shared" si="0"/>
        <v>41979</v>
      </c>
      <c r="V4" s="21">
        <f t="shared" si="0"/>
        <v>42014</v>
      </c>
      <c r="W4" s="21">
        <f t="shared" si="0"/>
        <v>42042</v>
      </c>
      <c r="X4" s="21">
        <f t="shared" si="0"/>
        <v>42084</v>
      </c>
      <c r="Y4" s="21">
        <f t="shared" si="0"/>
        <v>0</v>
      </c>
      <c r="Z4" s="21">
        <f t="shared" si="0"/>
        <v>0</v>
      </c>
      <c r="AA4" s="21">
        <f t="shared" si="0"/>
        <v>0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83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</c>
      <c r="H5" s="34">
        <f t="shared" si="1"/>
      </c>
      <c r="I5" s="34">
        <f t="shared" si="1"/>
      </c>
      <c r="J5" s="34">
        <f t="shared" si="1"/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41965</v>
      </c>
      <c r="U5" s="32">
        <f t="shared" si="2"/>
        <v>41979</v>
      </c>
      <c r="V5" s="32">
        <f t="shared" si="2"/>
        <v>42014</v>
      </c>
      <c r="W5" s="32">
        <f t="shared" si="2"/>
        <v>42042</v>
      </c>
      <c r="X5" s="32">
        <f t="shared" si="2"/>
        <v>42084</v>
      </c>
      <c r="Y5" s="32">
        <f t="shared" si="2"/>
        <v>0</v>
      </c>
      <c r="Z5" s="32">
        <f t="shared" si="2"/>
        <v>0</v>
      </c>
      <c r="AA5" s="32">
        <f t="shared" si="2"/>
        <v>0</v>
      </c>
      <c r="AB5" s="32">
        <f t="shared" si="2"/>
        <v>0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3">
        <f>IF(B6&lt;&gt;"",RANK(S6,S$6:S$69),"")</f>
        <v>1</v>
      </c>
      <c r="B6" s="64" t="s">
        <v>15</v>
      </c>
      <c r="C6" s="65">
        <v>2</v>
      </c>
      <c r="D6" s="65">
        <v>2</v>
      </c>
      <c r="E6" s="65">
        <v>5</v>
      </c>
      <c r="F6" s="65">
        <v>1</v>
      </c>
      <c r="G6" s="65">
        <v>1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70">
        <f aca="true" t="shared" si="3" ref="R6:R37">SUM(T6:AH6)</f>
        <v>229</v>
      </c>
      <c r="S6" s="70">
        <f>IF(COUNTBLANK(C6:Q6)&gt;(15-$C$2),R6,R6-VLOOKUP(AJ6,Bodování!$A$2:$B$67,2))</f>
        <v>190</v>
      </c>
      <c r="T6" s="66">
        <f>VLOOKUP(C6,Bodování!$A$2:$B$67,2)</f>
        <v>45</v>
      </c>
      <c r="U6" s="66">
        <f>VLOOKUP(D6,Bodování!$A$2:$B$67,2)</f>
        <v>45</v>
      </c>
      <c r="V6" s="66">
        <f>VLOOKUP(E6,Bodování!$A$2:$B$67,2)</f>
        <v>39</v>
      </c>
      <c r="W6" s="66">
        <f>VLOOKUP(F6,Bodování!$A$2:$B$67,2)</f>
        <v>50</v>
      </c>
      <c r="X6" s="66">
        <f>VLOOKUP(G6,Bodování!$A$2:$B$67,2)</f>
        <v>50</v>
      </c>
      <c r="Y6" s="66">
        <f>VLOOKUP(H6,Bodování!$A$2:$B$67,2)</f>
        <v>0</v>
      </c>
      <c r="Z6" s="66">
        <f>VLOOKUP(I6,Bodování!$A$2:$B$67,2)</f>
        <v>0</v>
      </c>
      <c r="AA6" s="66">
        <f>VLOOKUP(J6,Bodování!$A$2:$B$67,2)</f>
        <v>0</v>
      </c>
      <c r="AB6" s="66">
        <f>VLOOKUP(K6,Bodování!$A$2:$B$67,2)</f>
        <v>0</v>
      </c>
      <c r="AC6" s="66">
        <f>VLOOKUP(L6,Bodování!$A$2:$B$67,2)</f>
        <v>0</v>
      </c>
      <c r="AD6" s="66">
        <f>VLOOKUP(M6,Bodování!$A$2:$B$67,2)</f>
        <v>0</v>
      </c>
      <c r="AE6" s="66">
        <f>VLOOKUP(N6,Bodování!$A$2:$B$67,2)</f>
        <v>0</v>
      </c>
      <c r="AF6" s="66">
        <f>VLOOKUP(O6,Bodování!$A$2:$B$67,2)</f>
        <v>0</v>
      </c>
      <c r="AG6" s="66">
        <f>VLOOKUP(P6,Bodování!$A$2:$B$67,2)</f>
        <v>0</v>
      </c>
      <c r="AH6" s="66">
        <f>VLOOKUP(Q6,Bodování!$A$2:$B$67,2)</f>
        <v>0</v>
      </c>
      <c r="AI6" s="67">
        <f aca="true" t="shared" si="4" ref="AI6:AI37">MINA(C6:Q6)</f>
        <v>1</v>
      </c>
      <c r="AJ6" s="67">
        <f aca="true" t="shared" si="5" ref="AJ6:AJ37">MAX(C6:Q6)</f>
        <v>5</v>
      </c>
      <c r="AK6" s="67">
        <f aca="true" t="shared" si="6" ref="AK6:AK37">COUNT(C6:Q6)</f>
        <v>5</v>
      </c>
      <c r="AM6" s="42"/>
      <c r="AN6" s="42"/>
      <c r="AO6" s="42"/>
      <c r="AP6" s="42"/>
    </row>
    <row r="7" spans="1:42" ht="12.75" customHeight="1">
      <c r="A7" s="39">
        <f aca="true" t="shared" si="7" ref="A7:A69">IF(B7="","",IF(RANK(S7,S$6:S$69)=RANK(S6,S$6:S$69),"",RANK(S7,S$6:S$69)))</f>
        <v>2</v>
      </c>
      <c r="B7" s="23" t="s">
        <v>28</v>
      </c>
      <c r="C7" s="37">
        <v>1</v>
      </c>
      <c r="D7" s="37">
        <v>4</v>
      </c>
      <c r="E7" s="37">
        <v>1</v>
      </c>
      <c r="F7" s="37">
        <v>4</v>
      </c>
      <c r="G7" s="37">
        <v>3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68">
        <f t="shared" si="3"/>
        <v>222</v>
      </c>
      <c r="S7" s="68">
        <f>IF(COUNTBLANK(C7:Q7)&gt;(15-$C$2),R7,R7-VLOOKUP(AJ7,Bodování!$A$2:$B$67,2))</f>
        <v>182</v>
      </c>
      <c r="T7" s="52">
        <f>VLOOKUP(C7,Bodování!$A$2:$B$67,2)</f>
        <v>50</v>
      </c>
      <c r="U7" s="52">
        <f>VLOOKUP(D7,Bodování!$A$2:$B$67,2)</f>
        <v>40</v>
      </c>
      <c r="V7" s="52">
        <f>VLOOKUP(E7,Bodování!$A$2:$B$67,2)</f>
        <v>50</v>
      </c>
      <c r="W7" s="52">
        <f>VLOOKUP(F7,Bodování!$A$2:$B$67,2)</f>
        <v>40</v>
      </c>
      <c r="X7" s="52">
        <f>VLOOKUP(G7,Bodování!$A$2:$B$67,2)</f>
        <v>42</v>
      </c>
      <c r="Y7" s="52">
        <f>VLOOKUP(H7,Bodování!$A$2:$B$67,2)</f>
        <v>0</v>
      </c>
      <c r="Z7" s="52">
        <f>VLOOKUP(I7,Bodování!$A$2:$B$67,2)</f>
        <v>0</v>
      </c>
      <c r="AA7" s="52">
        <f>VLOOKUP(J7,Bodování!$A$2:$B$67,2)</f>
        <v>0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4"/>
        <v>1</v>
      </c>
      <c r="AJ7" s="28">
        <f t="shared" si="5"/>
        <v>4</v>
      </c>
      <c r="AK7" s="28">
        <f t="shared" si="6"/>
        <v>5</v>
      </c>
      <c r="AM7" s="42"/>
      <c r="AN7" s="42"/>
      <c r="AO7" s="42"/>
      <c r="AP7" s="42"/>
    </row>
    <row r="8" spans="1:42" ht="12.75" customHeight="1">
      <c r="A8" s="39">
        <f t="shared" si="7"/>
        <v>3</v>
      </c>
      <c r="B8" s="23" t="s">
        <v>27</v>
      </c>
      <c r="C8" s="37">
        <v>4</v>
      </c>
      <c r="D8" s="37">
        <v>1</v>
      </c>
      <c r="E8" s="37">
        <v>4</v>
      </c>
      <c r="F8" s="37">
        <v>2</v>
      </c>
      <c r="G8" s="37">
        <v>2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68">
        <f t="shared" si="3"/>
        <v>220</v>
      </c>
      <c r="S8" s="68">
        <f>IF(COUNTBLANK(C8:Q8)&gt;(15-$C$2),R8,R8-VLOOKUP(AJ8,Bodování!$A$2:$B$67,2))</f>
        <v>180</v>
      </c>
      <c r="T8" s="52">
        <f>VLOOKUP(C8,Bodování!$A$2:$B$67,2)</f>
        <v>40</v>
      </c>
      <c r="U8" s="52">
        <f>VLOOKUP(D8,Bodování!$A$2:$B$67,2)</f>
        <v>50</v>
      </c>
      <c r="V8" s="52">
        <f>VLOOKUP(E8,Bodování!$A$2:$B$67,2)</f>
        <v>40</v>
      </c>
      <c r="W8" s="52">
        <f>VLOOKUP(F8,Bodování!$A$2:$B$67,2)</f>
        <v>45</v>
      </c>
      <c r="X8" s="52">
        <f>VLOOKUP(G8,Bodování!$A$2:$B$67,2)</f>
        <v>45</v>
      </c>
      <c r="Y8" s="52">
        <f>VLOOKUP(H8,Bodování!$A$2:$B$67,2)</f>
        <v>0</v>
      </c>
      <c r="Z8" s="52">
        <f>VLOOKUP(I8,Bodování!$A$2:$B$67,2)</f>
        <v>0</v>
      </c>
      <c r="AA8" s="52">
        <f>VLOOKUP(J8,Bodování!$A$2:$B$67,2)</f>
        <v>0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4"/>
        <v>1</v>
      </c>
      <c r="AJ8" s="28">
        <f t="shared" si="5"/>
        <v>4</v>
      </c>
      <c r="AK8" s="28">
        <f t="shared" si="6"/>
        <v>5</v>
      </c>
      <c r="AM8" s="42"/>
      <c r="AN8" s="42"/>
      <c r="AO8" s="42"/>
      <c r="AP8" s="42"/>
    </row>
    <row r="9" spans="1:42" ht="12.75" customHeight="1">
      <c r="A9" s="39">
        <f t="shared" si="7"/>
        <v>4</v>
      </c>
      <c r="B9" s="23" t="s">
        <v>43</v>
      </c>
      <c r="C9" s="62"/>
      <c r="D9" s="62">
        <v>3</v>
      </c>
      <c r="E9" s="62">
        <v>3</v>
      </c>
      <c r="F9" s="62">
        <v>3</v>
      </c>
      <c r="G9" s="62">
        <v>4</v>
      </c>
      <c r="H9" s="62"/>
      <c r="I9" s="62"/>
      <c r="J9" s="62"/>
      <c r="K9" s="62"/>
      <c r="L9" s="62"/>
      <c r="M9" s="62"/>
      <c r="N9" s="62"/>
      <c r="O9" s="62"/>
      <c r="P9" s="62"/>
      <c r="Q9" s="62"/>
      <c r="R9" s="68">
        <f t="shared" si="3"/>
        <v>166</v>
      </c>
      <c r="S9" s="68">
        <f>IF(COUNTBLANK(C9:Q9)&gt;(15-$C$2),R9,R9-VLOOKUP(AJ9,Bodování!$A$2:$B$67,2))</f>
        <v>166</v>
      </c>
      <c r="T9" s="52">
        <f>VLOOKUP(C9,Bodování!$A$2:$B$67,2)</f>
        <v>0</v>
      </c>
      <c r="U9" s="52">
        <f>VLOOKUP(D9,Bodování!$A$2:$B$67,2)</f>
        <v>42</v>
      </c>
      <c r="V9" s="52">
        <f>VLOOKUP(E9,Bodování!$A$2:$B$67,2)</f>
        <v>42</v>
      </c>
      <c r="W9" s="52">
        <f>VLOOKUP(F9,Bodování!$A$2:$B$67,2)</f>
        <v>42</v>
      </c>
      <c r="X9" s="52">
        <f>VLOOKUP(G9,Bodování!$A$2:$B$67,2)</f>
        <v>40</v>
      </c>
      <c r="Y9" s="52">
        <f>VLOOKUP(H9,Bodování!$A$2:$B$67,2)</f>
        <v>0</v>
      </c>
      <c r="Z9" s="52">
        <f>VLOOKUP(I9,Bodování!$A$2:$B$67,2)</f>
        <v>0</v>
      </c>
      <c r="AA9" s="52">
        <f>VLOOKUP(J9,Bodování!$A$2:$B$67,2)</f>
        <v>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4"/>
        <v>3</v>
      </c>
      <c r="AJ9" s="28">
        <f t="shared" si="5"/>
        <v>4</v>
      </c>
      <c r="AK9" s="28">
        <f t="shared" si="6"/>
        <v>4</v>
      </c>
      <c r="AM9" s="42"/>
      <c r="AN9" s="42"/>
      <c r="AO9" s="42"/>
      <c r="AP9" s="42"/>
    </row>
    <row r="10" spans="1:42" ht="12.75" customHeight="1">
      <c r="A10" s="39">
        <f t="shared" si="7"/>
        <v>5</v>
      </c>
      <c r="B10" s="23" t="s">
        <v>26</v>
      </c>
      <c r="C10" s="37">
        <v>3</v>
      </c>
      <c r="D10" s="37">
        <v>6</v>
      </c>
      <c r="E10" s="37">
        <v>2</v>
      </c>
      <c r="F10" s="37">
        <v>5</v>
      </c>
      <c r="G10" s="37">
        <v>5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68">
        <f t="shared" si="3"/>
        <v>203</v>
      </c>
      <c r="S10" s="68">
        <f>IF(COUNTBLANK(C10:Q10)&gt;(15-$C$2),R10,R10-VLOOKUP(AJ10,Bodování!$A$2:$B$67,2))</f>
        <v>165</v>
      </c>
      <c r="T10" s="52">
        <f>VLOOKUP(C10,Bodování!$A$2:$B$67,2)</f>
        <v>42</v>
      </c>
      <c r="U10" s="52">
        <f>VLOOKUP(D10,Bodování!$A$2:$B$67,2)</f>
        <v>38</v>
      </c>
      <c r="V10" s="52">
        <f>VLOOKUP(E10,Bodování!$A$2:$B$67,2)</f>
        <v>45</v>
      </c>
      <c r="W10" s="52">
        <f>VLOOKUP(F10,Bodování!$A$2:$B$67,2)</f>
        <v>39</v>
      </c>
      <c r="X10" s="52">
        <f>VLOOKUP(G10,Bodování!$A$2:$B$67,2)</f>
        <v>39</v>
      </c>
      <c r="Y10" s="52">
        <f>VLOOKUP(H10,Bodování!$A$2:$B$67,2)</f>
        <v>0</v>
      </c>
      <c r="Z10" s="52">
        <f>VLOOKUP(I10,Bodování!$A$2:$B$67,2)</f>
        <v>0</v>
      </c>
      <c r="AA10" s="52">
        <f>VLOOKUP(J10,Bodování!$A$2:$B$67,2)</f>
        <v>0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4"/>
        <v>2</v>
      </c>
      <c r="AJ10" s="28">
        <f t="shared" si="5"/>
        <v>6</v>
      </c>
      <c r="AK10" s="28">
        <f t="shared" si="6"/>
        <v>5</v>
      </c>
      <c r="AM10" s="42"/>
      <c r="AN10" s="42"/>
      <c r="AO10" s="42"/>
      <c r="AP10" s="42"/>
    </row>
    <row r="11" spans="1:42" ht="12.75" customHeight="1">
      <c r="A11" s="39">
        <f t="shared" si="7"/>
        <v>6</v>
      </c>
      <c r="B11" s="23" t="s">
        <v>50</v>
      </c>
      <c r="C11" s="37"/>
      <c r="D11" s="37">
        <v>7</v>
      </c>
      <c r="E11" s="37">
        <v>6</v>
      </c>
      <c r="F11" s="37">
        <v>8</v>
      </c>
      <c r="G11" s="37">
        <v>6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68">
        <f t="shared" si="3"/>
        <v>149</v>
      </c>
      <c r="S11" s="68">
        <f>IF(COUNTBLANK(C11:Q11)&gt;(15-$C$2),R11,R11-VLOOKUP(AJ11,Bodování!$A$2:$B$67,2))</f>
        <v>149</v>
      </c>
      <c r="T11" s="52">
        <f>VLOOKUP(C11,Bodování!$A$2:$B$67,2)</f>
        <v>0</v>
      </c>
      <c r="U11" s="52">
        <f>VLOOKUP(D11,Bodování!$A$2:$B$67,2)</f>
        <v>37</v>
      </c>
      <c r="V11" s="52">
        <f>VLOOKUP(E11,Bodování!$A$2:$B$67,2)</f>
        <v>38</v>
      </c>
      <c r="W11" s="52">
        <f>VLOOKUP(F11,Bodování!$A$2:$B$67,2)</f>
        <v>36</v>
      </c>
      <c r="X11" s="52">
        <f>VLOOKUP(G11,Bodování!$A$2:$B$67,2)</f>
        <v>38</v>
      </c>
      <c r="Y11" s="52">
        <f>VLOOKUP(H11,Bodování!$A$2:$B$67,2)</f>
        <v>0</v>
      </c>
      <c r="Z11" s="52">
        <f>VLOOKUP(I11,Bodování!$A$2:$B$67,2)</f>
        <v>0</v>
      </c>
      <c r="AA11" s="52">
        <f>VLOOKUP(J11,Bodování!$A$2:$B$67,2)</f>
        <v>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4"/>
        <v>6</v>
      </c>
      <c r="AJ11" s="28">
        <f t="shared" si="5"/>
        <v>8</v>
      </c>
      <c r="AK11" s="28">
        <f t="shared" si="6"/>
        <v>4</v>
      </c>
      <c r="AM11" s="42"/>
      <c r="AN11" s="42"/>
      <c r="AO11" s="42"/>
      <c r="AP11" s="42"/>
    </row>
    <row r="12" spans="1:42" ht="12.75" customHeight="1">
      <c r="A12" s="39">
        <f t="shared" si="7"/>
        <v>7</v>
      </c>
      <c r="B12" s="23" t="s">
        <v>38</v>
      </c>
      <c r="C12" s="37">
        <v>7</v>
      </c>
      <c r="D12" s="37">
        <v>8</v>
      </c>
      <c r="E12" s="37">
        <v>7</v>
      </c>
      <c r="F12" s="37">
        <v>9</v>
      </c>
      <c r="G12" s="37">
        <v>7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68">
        <f t="shared" si="3"/>
        <v>182</v>
      </c>
      <c r="S12" s="68">
        <f>IF(COUNTBLANK(C12:Q12)&gt;(15-$C$2),R12,R12-VLOOKUP(AJ12,Bodování!$A$2:$B$67,2))</f>
        <v>147</v>
      </c>
      <c r="T12" s="52">
        <f>VLOOKUP(C12,Bodování!$A$2:$B$67,2)</f>
        <v>37</v>
      </c>
      <c r="U12" s="52">
        <f>VLOOKUP(D12,Bodování!$A$2:$B$67,2)</f>
        <v>36</v>
      </c>
      <c r="V12" s="52">
        <f>VLOOKUP(E12,Bodování!$A$2:$B$67,2)</f>
        <v>37</v>
      </c>
      <c r="W12" s="52">
        <f>VLOOKUP(F12,Bodování!$A$2:$B$67,2)</f>
        <v>35</v>
      </c>
      <c r="X12" s="52">
        <f>VLOOKUP(G12,Bodování!$A$2:$B$67,2)</f>
        <v>37</v>
      </c>
      <c r="Y12" s="52">
        <f>VLOOKUP(H12,Bodování!$A$2:$B$67,2)</f>
        <v>0</v>
      </c>
      <c r="Z12" s="52">
        <f>VLOOKUP(I12,Bodování!$A$2:$B$67,2)</f>
        <v>0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4"/>
        <v>7</v>
      </c>
      <c r="AJ12" s="28">
        <f t="shared" si="5"/>
        <v>9</v>
      </c>
      <c r="AK12" s="28">
        <f t="shared" si="6"/>
        <v>5</v>
      </c>
      <c r="AM12" s="42"/>
      <c r="AN12" s="42"/>
      <c r="AO12" s="42"/>
      <c r="AP12" s="42"/>
    </row>
    <row r="13" spans="1:42" ht="12.75" customHeight="1">
      <c r="A13" s="39">
        <f t="shared" si="7"/>
        <v>8</v>
      </c>
      <c r="B13" s="23" t="s">
        <v>29</v>
      </c>
      <c r="C13" s="37">
        <v>5</v>
      </c>
      <c r="D13" s="37">
        <v>9</v>
      </c>
      <c r="E13" s="37"/>
      <c r="F13" s="37">
        <v>7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68">
        <f t="shared" si="3"/>
        <v>111</v>
      </c>
      <c r="S13" s="68">
        <f>IF(COUNTBLANK(C13:Q13)&gt;(15-$C$2),R13,R13-VLOOKUP(AJ13,Bodování!$A$2:$B$67,2))</f>
        <v>111</v>
      </c>
      <c r="T13" s="52">
        <f>VLOOKUP(C13,Bodování!$A$2:$B$67,2)</f>
        <v>39</v>
      </c>
      <c r="U13" s="52">
        <f>VLOOKUP(D13,Bodování!$A$2:$B$67,2)</f>
        <v>35</v>
      </c>
      <c r="V13" s="52">
        <f>VLOOKUP(E13,Bodování!$A$2:$B$67,2)</f>
        <v>0</v>
      </c>
      <c r="W13" s="52">
        <f>VLOOKUP(F13,Bodování!$A$2:$B$67,2)</f>
        <v>37</v>
      </c>
      <c r="X13" s="52">
        <f>VLOOKUP(G13,Bodování!$A$2:$B$67,2)</f>
        <v>0</v>
      </c>
      <c r="Y13" s="52">
        <f>VLOOKUP(H13,Bodování!$A$2:$B$67,2)</f>
        <v>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4"/>
        <v>5</v>
      </c>
      <c r="AJ13" s="28">
        <f t="shared" si="5"/>
        <v>9</v>
      </c>
      <c r="AK13" s="28">
        <f t="shared" si="6"/>
        <v>3</v>
      </c>
      <c r="AM13" s="42"/>
      <c r="AN13" s="42"/>
      <c r="AO13" s="42"/>
      <c r="AP13" s="42"/>
    </row>
    <row r="14" spans="1:42" ht="12.75" customHeight="1">
      <c r="A14" s="39">
        <f t="shared" si="7"/>
        <v>9</v>
      </c>
      <c r="B14" s="23" t="s">
        <v>44</v>
      </c>
      <c r="C14" s="37"/>
      <c r="D14" s="37">
        <v>5</v>
      </c>
      <c r="E14" s="37"/>
      <c r="F14" s="37">
        <v>6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68">
        <f t="shared" si="3"/>
        <v>77</v>
      </c>
      <c r="S14" s="68">
        <f>IF(COUNTBLANK(C14:Q14)&gt;(15-$C$2),R14,R14-VLOOKUP(AJ14,Bodování!$A$2:$B$67,2))</f>
        <v>77</v>
      </c>
      <c r="T14" s="52">
        <f>VLOOKUP(C14,Bodování!$A$2:$B$67,2)</f>
        <v>0</v>
      </c>
      <c r="U14" s="52">
        <f>VLOOKUP(D14,Bodování!$A$2:$B$67,2)</f>
        <v>39</v>
      </c>
      <c r="V14" s="52">
        <f>VLOOKUP(E14,Bodování!$A$2:$B$67,2)</f>
        <v>0</v>
      </c>
      <c r="W14" s="52">
        <f>VLOOKUP(F14,Bodování!$A$2:$B$67,2)</f>
        <v>38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4"/>
        <v>5</v>
      </c>
      <c r="AJ14" s="28">
        <f t="shared" si="5"/>
        <v>6</v>
      </c>
      <c r="AK14" s="28">
        <f t="shared" si="6"/>
        <v>2</v>
      </c>
      <c r="AM14" s="42"/>
      <c r="AN14" s="42"/>
      <c r="AO14" s="42"/>
      <c r="AP14" s="42"/>
    </row>
    <row r="15" spans="1:42" ht="12.75" customHeight="1">
      <c r="A15" s="39">
        <f t="shared" si="7"/>
        <v>10</v>
      </c>
      <c r="B15" s="23" t="s">
        <v>35</v>
      </c>
      <c r="C15" s="37">
        <v>6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68">
        <f t="shared" si="3"/>
        <v>38</v>
      </c>
      <c r="S15" s="68">
        <f>IF(COUNTBLANK(C15:Q15)&gt;(15-$C$2),R15,R15-VLOOKUP(AJ15,Bodování!$A$2:$B$67,2))</f>
        <v>38</v>
      </c>
      <c r="T15" s="52">
        <f>VLOOKUP(C15,Bodování!$A$2:$B$67,2)</f>
        <v>38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4"/>
        <v>6</v>
      </c>
      <c r="AJ15" s="28">
        <f t="shared" si="5"/>
        <v>6</v>
      </c>
      <c r="AK15" s="28">
        <f t="shared" si="6"/>
        <v>1</v>
      </c>
      <c r="AM15" s="42"/>
      <c r="AN15" s="42"/>
      <c r="AO15" s="42"/>
      <c r="AP15" s="42"/>
    </row>
    <row r="16" spans="1:42" ht="12.75" customHeight="1">
      <c r="A16" s="39">
        <f t="shared" si="7"/>
      </c>
      <c r="B16" s="2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68">
        <f t="shared" si="3"/>
        <v>0</v>
      </c>
      <c r="S16" s="68">
        <f>IF(COUNTBLANK(C16:Q16)&gt;(15-$C$2),R16,R16-VLOOKUP(AJ16,Bodování!$A$2:$B$67,2))</f>
        <v>0</v>
      </c>
      <c r="T16" s="52">
        <f>VLOOKUP(C16,Bodování!$A$2:$B$67,2)</f>
        <v>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4"/>
        <v>0</v>
      </c>
      <c r="AJ16" s="28">
        <f t="shared" si="5"/>
        <v>0</v>
      </c>
      <c r="AK16" s="28">
        <f t="shared" si="6"/>
        <v>0</v>
      </c>
      <c r="AM16" s="42"/>
      <c r="AN16" s="42"/>
      <c r="AO16" s="42"/>
      <c r="AP16" s="42"/>
    </row>
    <row r="17" spans="1:42" ht="12.75" customHeight="1">
      <c r="A17" s="39">
        <f t="shared" si="7"/>
      </c>
      <c r="B17" s="2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8">
        <f t="shared" si="3"/>
        <v>0</v>
      </c>
      <c r="S17" s="68">
        <f>IF(COUNTBLANK(C17:Q17)&gt;(15-$C$2),R17,R17-VLOOKUP(AJ17,Bodování!$A$2:$B$67,2))</f>
        <v>0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4"/>
        <v>0</v>
      </c>
      <c r="AJ17" s="28">
        <f t="shared" si="5"/>
        <v>0</v>
      </c>
      <c r="AK17" s="28">
        <f t="shared" si="6"/>
        <v>0</v>
      </c>
      <c r="AM17" s="42"/>
      <c r="AN17" s="42"/>
      <c r="AO17" s="42"/>
      <c r="AP17" s="42"/>
    </row>
    <row r="18" spans="1:42" ht="12.75" customHeight="1">
      <c r="A18" s="39">
        <f t="shared" si="7"/>
      </c>
      <c r="B18" s="23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68">
        <f t="shared" si="3"/>
        <v>0</v>
      </c>
      <c r="S18" s="68">
        <f>IF(COUNTBLANK(C18:Q18)&gt;(15-$C$2),R18,R18-VLOOKUP(AJ18,Bodování!$A$2:$B$67,2))</f>
        <v>0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4"/>
        <v>0</v>
      </c>
      <c r="AJ18" s="28">
        <f t="shared" si="5"/>
        <v>0</v>
      </c>
      <c r="AK18" s="28">
        <f t="shared" si="6"/>
        <v>0</v>
      </c>
      <c r="AM18" s="42"/>
      <c r="AN18" s="42"/>
      <c r="AO18" s="42"/>
      <c r="AP18" s="42"/>
    </row>
    <row r="19" spans="1:37" ht="12.75" customHeight="1">
      <c r="A19" s="39">
        <f t="shared" si="7"/>
      </c>
      <c r="B19" s="2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69">
        <f t="shared" si="3"/>
        <v>0</v>
      </c>
      <c r="S19" s="68">
        <f>IF(COUNTBLANK(C19:Q19)&gt;(15-$C$2),R19,R19-VLOOKUP(AJ19,Bodování!$A$2:$B$67,2))</f>
        <v>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4"/>
        <v>0</v>
      </c>
      <c r="AJ19" s="28">
        <f t="shared" si="5"/>
        <v>0</v>
      </c>
      <c r="AK19" s="28">
        <f t="shared" si="6"/>
        <v>0</v>
      </c>
    </row>
    <row r="20" spans="1:37" ht="12.75" customHeight="1">
      <c r="A20" s="39">
        <f t="shared" si="7"/>
      </c>
      <c r="B20" s="23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8">
        <f t="shared" si="3"/>
        <v>0</v>
      </c>
      <c r="S20" s="68">
        <f>IF(COUNTBLANK(C20:Q20)&gt;(15-$C$2),R20,R20-VLOOKUP(AJ20,Bodování!$A$2:$B$67,2))</f>
        <v>0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4"/>
        <v>0</v>
      </c>
      <c r="AJ20" s="28">
        <f t="shared" si="5"/>
        <v>0</v>
      </c>
      <c r="AK20" s="28">
        <f t="shared" si="6"/>
        <v>0</v>
      </c>
    </row>
    <row r="21" spans="1:37" ht="12.75" customHeight="1">
      <c r="A21" s="39">
        <f t="shared" si="7"/>
      </c>
      <c r="B21" s="23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9">
        <f t="shared" si="3"/>
        <v>0</v>
      </c>
      <c r="S21" s="68">
        <f>IF(COUNTBLANK(C21:Q21)&gt;(15-$C$2),R21,R21-VLOOKUP(AJ21,Bodování!$A$2:$B$67,2))</f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4"/>
        <v>0</v>
      </c>
      <c r="AJ21" s="28">
        <f t="shared" si="5"/>
        <v>0</v>
      </c>
      <c r="AK21" s="28">
        <f t="shared" si="6"/>
        <v>0</v>
      </c>
    </row>
    <row r="22" spans="1:37" ht="12.75" customHeight="1">
      <c r="A22" s="39">
        <f t="shared" si="7"/>
      </c>
      <c r="B22" s="2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69">
        <f t="shared" si="3"/>
        <v>0</v>
      </c>
      <c r="S22" s="68">
        <f>IF(COUNTBLANK(C22:Q22)&gt;(15-$C$2),R22,R22-VLOOKUP(AJ22,Bodování!$A$2:$B$67,2))</f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4"/>
        <v>0</v>
      </c>
      <c r="AJ22" s="28">
        <f t="shared" si="5"/>
        <v>0</v>
      </c>
      <c r="AK22" s="28">
        <f t="shared" si="6"/>
        <v>0</v>
      </c>
    </row>
    <row r="23" spans="1:37" ht="12.75" customHeight="1">
      <c r="A23" s="39">
        <f t="shared" si="7"/>
      </c>
      <c r="B23" s="2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69">
        <f t="shared" si="3"/>
        <v>0</v>
      </c>
      <c r="S23" s="68">
        <f>IF(COUNTBLANK(C23:Q23)&gt;(15-$C$2),R23,R23-VLOOKUP(AJ23,Bodování!$A$2:$B$67,2))</f>
        <v>0</v>
      </c>
      <c r="T23" s="52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4"/>
        <v>0</v>
      </c>
      <c r="AJ23" s="28">
        <f t="shared" si="5"/>
        <v>0</v>
      </c>
      <c r="AK23" s="28">
        <f t="shared" si="6"/>
        <v>0</v>
      </c>
    </row>
    <row r="24" spans="1:37" ht="12.75" customHeight="1">
      <c r="A24" s="39">
        <f t="shared" si="7"/>
      </c>
      <c r="B24" s="23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69">
        <f t="shared" si="3"/>
        <v>0</v>
      </c>
      <c r="S24" s="68">
        <f>IF(COUNTBLANK(C24:Q24)&gt;(15-$C$2),R24,R24-VLOOKUP(AJ24,Bodování!$A$2:$B$67,2))</f>
        <v>0</v>
      </c>
      <c r="T24" s="52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4"/>
        <v>0</v>
      </c>
      <c r="AJ24" s="28">
        <f t="shared" si="5"/>
        <v>0</v>
      </c>
      <c r="AK24" s="28">
        <f t="shared" si="6"/>
        <v>0</v>
      </c>
    </row>
    <row r="25" spans="1:37" ht="12.75" customHeight="1">
      <c r="A25" s="39">
        <f t="shared" si="7"/>
      </c>
      <c r="B25" s="2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68">
        <f t="shared" si="3"/>
        <v>0</v>
      </c>
      <c r="S25" s="68">
        <f>IF(COUNTBLANK(C25:Q25)&gt;(15-$C$2),R25,R25-VLOOKUP(AJ25,Bodování!$A$2:$B$67,2))</f>
        <v>0</v>
      </c>
      <c r="T25" s="52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4"/>
        <v>0</v>
      </c>
      <c r="AJ25" s="28">
        <f t="shared" si="5"/>
        <v>0</v>
      </c>
      <c r="AK25" s="28">
        <f t="shared" si="6"/>
        <v>0</v>
      </c>
    </row>
    <row r="26" spans="1:37" ht="12.75" customHeight="1">
      <c r="A26" s="39">
        <f t="shared" si="7"/>
      </c>
      <c r="B26" s="2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68">
        <f t="shared" si="3"/>
        <v>0</v>
      </c>
      <c r="S26" s="68">
        <f>IF(COUNTBLANK(C26:Q26)&gt;(15-$C$2),R26,R26-VLOOKUP(AJ26,Bodování!$A$2:$B$67,2))</f>
        <v>0</v>
      </c>
      <c r="T26" s="52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4"/>
        <v>0</v>
      </c>
      <c r="AJ26" s="28">
        <f t="shared" si="5"/>
        <v>0</v>
      </c>
      <c r="AK26" s="28">
        <f t="shared" si="6"/>
        <v>0</v>
      </c>
    </row>
    <row r="27" spans="1:37" ht="12.75" customHeight="1">
      <c r="A27" s="35">
        <f t="shared" si="7"/>
      </c>
      <c r="B27" s="2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68">
        <f t="shared" si="3"/>
        <v>0</v>
      </c>
      <c r="S27" s="68">
        <f>IF(COUNTBLANK(C27:Q27)&gt;(15-$C$2),R27,R27-VLOOKUP(AJ27,Bodování!$A$2:$B$67,2))</f>
        <v>0</v>
      </c>
      <c r="T27" s="53">
        <f>VLOOKUP(C27,Bodování!$A$2:$B$67,2)</f>
        <v>0</v>
      </c>
      <c r="U27" s="53">
        <f>VLOOKUP(D27,Bodování!$A$2:$B$67,2)</f>
        <v>0</v>
      </c>
      <c r="V27" s="53">
        <f>VLOOKUP(E27,Bodování!$A$2:$B$67,2)</f>
        <v>0</v>
      </c>
      <c r="W27" s="53">
        <f>VLOOKUP(F27,Bodování!$A$2:$B$67,2)</f>
        <v>0</v>
      </c>
      <c r="X27" s="53">
        <f>VLOOKUP(G27,Bodování!$A$2:$B$67,2)</f>
        <v>0</v>
      </c>
      <c r="Y27" s="53">
        <f>VLOOKUP(H27,Bodování!$A$2:$B$67,2)</f>
        <v>0</v>
      </c>
      <c r="Z27" s="53">
        <f>VLOOKUP(I27,Bodování!$A$2:$B$67,2)</f>
        <v>0</v>
      </c>
      <c r="AA27" s="53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 t="shared" si="4"/>
        <v>0</v>
      </c>
      <c r="AJ27" s="12">
        <f t="shared" si="5"/>
        <v>0</v>
      </c>
      <c r="AK27" s="55">
        <f t="shared" si="6"/>
        <v>0</v>
      </c>
    </row>
    <row r="28" spans="1:37" ht="12.75" customHeight="1">
      <c r="A28" s="35">
        <f t="shared" si="7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69">
        <f t="shared" si="3"/>
        <v>0</v>
      </c>
      <c r="S28" s="68">
        <f>IF(COUNTBLANK(C28:Q28)&gt;(15-$C$2),R28,R28-VLOOKUP(AJ28,Bodování!$A$2:$B$67,2))</f>
        <v>0</v>
      </c>
      <c r="T28" s="53">
        <f>VLOOKUP(C28,Bodování!$A$2:$B$67,2)</f>
        <v>0</v>
      </c>
      <c r="U28" s="53">
        <f>VLOOKUP(D28,Bodování!$A$2:$B$67,2)</f>
        <v>0</v>
      </c>
      <c r="V28" s="53">
        <f>VLOOKUP(E28,Bodování!$A$2:$B$67,2)</f>
        <v>0</v>
      </c>
      <c r="W28" s="53">
        <f>VLOOKUP(F28,Bodování!$A$2:$B$67,2)</f>
        <v>0</v>
      </c>
      <c r="X28" s="53">
        <f>VLOOKUP(G28,Bodování!$A$2:$B$67,2)</f>
        <v>0</v>
      </c>
      <c r="Y28" s="53">
        <f>VLOOKUP(H28,Bodování!$A$2:$B$67,2)</f>
        <v>0</v>
      </c>
      <c r="Z28" s="53">
        <f>VLOOKUP(I28,Bodování!$A$2:$B$67,2)</f>
        <v>0</v>
      </c>
      <c r="AA28" s="53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 t="shared" si="4"/>
        <v>0</v>
      </c>
      <c r="AJ28" s="12">
        <f t="shared" si="5"/>
        <v>0</v>
      </c>
      <c r="AK28" s="55">
        <f t="shared" si="6"/>
        <v>0</v>
      </c>
    </row>
    <row r="29" spans="1:40" ht="12.75" customHeight="1">
      <c r="A29" s="35">
        <f t="shared" si="7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74">
        <f t="shared" si="3"/>
        <v>0</v>
      </c>
      <c r="S29" s="75">
        <f>IF(COUNTBLANK(C29:Q29)&gt;(15-$C$2),R29,R29-VLOOKUP(AJ29,Bodování!$A$2:$B$67,2))</f>
        <v>0</v>
      </c>
      <c r="T29" s="53">
        <f>VLOOKUP(C29,Bodování!$A$2:$B$67,2)</f>
        <v>0</v>
      </c>
      <c r="U29" s="53">
        <f>VLOOKUP(D29,Bodování!$A$2:$B$67,2)</f>
        <v>0</v>
      </c>
      <c r="V29" s="53">
        <f>VLOOKUP(E29,Bodování!$A$2:$B$67,2)</f>
        <v>0</v>
      </c>
      <c r="W29" s="53">
        <f>VLOOKUP(F29,Bodování!$A$2:$B$67,2)</f>
        <v>0</v>
      </c>
      <c r="X29" s="53">
        <f>VLOOKUP(G29,Bodování!$A$2:$B$67,2)</f>
        <v>0</v>
      </c>
      <c r="Y29" s="53">
        <f>VLOOKUP(H29,Bodování!$A$2:$B$67,2)</f>
        <v>0</v>
      </c>
      <c r="Z29" s="53">
        <f>VLOOKUP(I29,Bodování!$A$2:$B$67,2)</f>
        <v>0</v>
      </c>
      <c r="AA29" s="53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 t="shared" si="4"/>
        <v>0</v>
      </c>
      <c r="AJ29" s="12">
        <f t="shared" si="5"/>
        <v>0</v>
      </c>
      <c r="AK29" s="55">
        <f t="shared" si="6"/>
        <v>0</v>
      </c>
      <c r="AM29" s="61"/>
      <c r="AN29" s="61"/>
    </row>
    <row r="30" spans="1:37" ht="12.75" customHeight="1">
      <c r="A30" s="35">
        <f t="shared" si="7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75">
        <f t="shared" si="3"/>
        <v>0</v>
      </c>
      <c r="S30" s="75">
        <f>IF(COUNTBLANK(C30:Q30)&gt;(15-$C$2),R30,R30-VLOOKUP(AJ30,Bodování!$A$2:$B$67,2))</f>
        <v>0</v>
      </c>
      <c r="T30" s="53">
        <f>VLOOKUP(C30,Bodování!$A$2:$B$67,2)</f>
        <v>0</v>
      </c>
      <c r="U30" s="53">
        <f>VLOOKUP(D30,Bodování!$A$2:$B$67,2)</f>
        <v>0</v>
      </c>
      <c r="V30" s="53">
        <f>VLOOKUP(E30,Bodování!$A$2:$B$67,2)</f>
        <v>0</v>
      </c>
      <c r="W30" s="53">
        <f>VLOOKUP(F30,Bodování!$A$2:$B$67,2)</f>
        <v>0</v>
      </c>
      <c r="X30" s="53">
        <f>VLOOKUP(G30,Bodování!$A$2:$B$67,2)</f>
        <v>0</v>
      </c>
      <c r="Y30" s="53">
        <f>VLOOKUP(H30,Bodování!$A$2:$B$67,2)</f>
        <v>0</v>
      </c>
      <c r="Z30" s="53">
        <f>VLOOKUP(I30,Bodování!$A$2:$B$67,2)</f>
        <v>0</v>
      </c>
      <c r="AA30" s="53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 t="shared" si="4"/>
        <v>0</v>
      </c>
      <c r="AJ30" s="12">
        <f t="shared" si="5"/>
        <v>0</v>
      </c>
      <c r="AK30" s="55">
        <f t="shared" si="6"/>
        <v>0</v>
      </c>
    </row>
    <row r="31" spans="1:37" ht="12.75" customHeight="1">
      <c r="A31" s="35">
        <f t="shared" si="7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47">
        <f t="shared" si="3"/>
        <v>0</v>
      </c>
      <c r="S31" s="60">
        <f>IF(COUNTBLANK(C31:Q31)&gt;(15-$C$2),R31,R31-VLOOKUP(AJ31,Bodování!$A$2:$B$67,2))</f>
        <v>0</v>
      </c>
      <c r="T31" s="53">
        <f>VLOOKUP(C31,Bodování!$A$2:$B$67,2)</f>
        <v>0</v>
      </c>
      <c r="U31" s="53">
        <f>VLOOKUP(D31,Bodování!$A$2:$B$67,2)</f>
        <v>0</v>
      </c>
      <c r="V31" s="53">
        <f>VLOOKUP(E31,Bodování!$A$2:$B$67,2)</f>
        <v>0</v>
      </c>
      <c r="W31" s="53">
        <f>VLOOKUP(F31,Bodování!$A$2:$B$67,2)</f>
        <v>0</v>
      </c>
      <c r="X31" s="53">
        <f>VLOOKUP(G31,Bodování!$A$2:$B$67,2)</f>
        <v>0</v>
      </c>
      <c r="Y31" s="53">
        <f>VLOOKUP(H31,Bodování!$A$2:$B$67,2)</f>
        <v>0</v>
      </c>
      <c r="Z31" s="53">
        <f>VLOOKUP(I31,Bodování!$A$2:$B$67,2)</f>
        <v>0</v>
      </c>
      <c r="AA31" s="53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 t="shared" si="4"/>
        <v>0</v>
      </c>
      <c r="AJ31" s="12">
        <f t="shared" si="5"/>
        <v>0</v>
      </c>
      <c r="AK31" s="55">
        <f t="shared" si="6"/>
        <v>0</v>
      </c>
    </row>
    <row r="32" spans="1:37" ht="12.75" customHeight="1">
      <c r="A32" s="35">
        <f t="shared" si="7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60">
        <f t="shared" si="3"/>
        <v>0</v>
      </c>
      <c r="S32" s="60">
        <f>IF(COUNTBLANK(C32:Q32)&gt;(15-$C$2),R32,R32-VLOOKUP(AJ32,Bodování!$A$2:$B$67,2))</f>
        <v>0</v>
      </c>
      <c r="T32" s="53">
        <f>VLOOKUP(C32,Bodování!$A$2:$B$67,2)</f>
        <v>0</v>
      </c>
      <c r="U32" s="53">
        <f>VLOOKUP(D32,Bodování!$A$2:$B$67,2)</f>
        <v>0</v>
      </c>
      <c r="V32" s="53">
        <f>VLOOKUP(E32,Bodování!$A$2:$B$67,2)</f>
        <v>0</v>
      </c>
      <c r="W32" s="53">
        <f>VLOOKUP(F32,Bodování!$A$2:$B$67,2)</f>
        <v>0</v>
      </c>
      <c r="X32" s="53">
        <f>VLOOKUP(G32,Bodování!$A$2:$B$67,2)</f>
        <v>0</v>
      </c>
      <c r="Y32" s="53">
        <f>VLOOKUP(H32,Bodování!$A$2:$B$67,2)</f>
        <v>0</v>
      </c>
      <c r="Z32" s="53">
        <f>VLOOKUP(I32,Bodování!$A$2:$B$67,2)</f>
        <v>0</v>
      </c>
      <c r="AA32" s="53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 t="shared" si="4"/>
        <v>0</v>
      </c>
      <c r="AJ32" s="12">
        <f t="shared" si="5"/>
        <v>0</v>
      </c>
      <c r="AK32" s="55">
        <f t="shared" si="6"/>
        <v>0</v>
      </c>
    </row>
    <row r="33" spans="1:37" ht="12.75" customHeight="1">
      <c r="A33" s="35">
        <f t="shared" si="7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47">
        <f t="shared" si="3"/>
        <v>0</v>
      </c>
      <c r="S33" s="60">
        <f>IF(COUNTBLANK(C33:Q33)&gt;(15-$C$2),R33,R33-VLOOKUP(AJ33,Bodování!$A$2:$B$67,2))</f>
        <v>0</v>
      </c>
      <c r="T33" s="53">
        <f>VLOOKUP(C33,Bodování!$A$2:$B$67,2)</f>
        <v>0</v>
      </c>
      <c r="U33" s="53">
        <f>VLOOKUP(D33,Bodování!$A$2:$B$67,2)</f>
        <v>0</v>
      </c>
      <c r="V33" s="53">
        <f>VLOOKUP(E33,Bodování!$A$2:$B$67,2)</f>
        <v>0</v>
      </c>
      <c r="W33" s="53">
        <f>VLOOKUP(F33,Bodování!$A$2:$B$67,2)</f>
        <v>0</v>
      </c>
      <c r="X33" s="53">
        <f>VLOOKUP(G33,Bodování!$A$2:$B$67,2)</f>
        <v>0</v>
      </c>
      <c r="Y33" s="53">
        <f>VLOOKUP(H33,Bodování!$A$2:$B$67,2)</f>
        <v>0</v>
      </c>
      <c r="Z33" s="53">
        <f>VLOOKUP(I33,Bodování!$A$2:$B$67,2)</f>
        <v>0</v>
      </c>
      <c r="AA33" s="53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 t="shared" si="4"/>
        <v>0</v>
      </c>
      <c r="AJ33" s="12">
        <f t="shared" si="5"/>
        <v>0</v>
      </c>
      <c r="AK33" s="55">
        <f t="shared" si="6"/>
        <v>0</v>
      </c>
    </row>
    <row r="34" spans="1:37" ht="12.75" customHeight="1">
      <c r="A34" s="35">
        <f t="shared" si="7"/>
      </c>
      <c r="B34" s="2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47">
        <f t="shared" si="3"/>
        <v>0</v>
      </c>
      <c r="S34" s="60">
        <f>IF(COUNTBLANK(C34:Q34)&gt;(15-$C$2),R34,R34-VLOOKUP(AJ34,Bodování!$A$2:$B$67,2))</f>
        <v>0</v>
      </c>
      <c r="T34" s="53">
        <f>VLOOKUP(C34,Bodování!$A$2:$B$67,2)</f>
        <v>0</v>
      </c>
      <c r="U34" s="53">
        <f>VLOOKUP(D34,Bodování!$A$2:$B$67,2)</f>
        <v>0</v>
      </c>
      <c r="V34" s="53">
        <f>VLOOKUP(E34,Bodování!$A$2:$B$67,2)</f>
        <v>0</v>
      </c>
      <c r="W34" s="53">
        <f>VLOOKUP(F34,Bodování!$A$2:$B$67,2)</f>
        <v>0</v>
      </c>
      <c r="X34" s="53">
        <f>VLOOKUP(G34,Bodování!$A$2:$B$67,2)</f>
        <v>0</v>
      </c>
      <c r="Y34" s="53">
        <f>VLOOKUP(H34,Bodování!$A$2:$B$67,2)</f>
        <v>0</v>
      </c>
      <c r="Z34" s="53">
        <f>VLOOKUP(I34,Bodování!$A$2:$B$67,2)</f>
        <v>0</v>
      </c>
      <c r="AA34" s="53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 t="shared" si="4"/>
        <v>0</v>
      </c>
      <c r="AJ34" s="12">
        <f t="shared" si="5"/>
        <v>0</v>
      </c>
      <c r="AK34" s="55">
        <f t="shared" si="6"/>
        <v>0</v>
      </c>
    </row>
    <row r="35" spans="1:37" ht="12.75" customHeight="1">
      <c r="A35" s="35">
        <f t="shared" si="7"/>
      </c>
      <c r="B35" s="2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47">
        <f t="shared" si="3"/>
        <v>0</v>
      </c>
      <c r="S35" s="60">
        <f>IF(COUNTBLANK(C35:Q35)&gt;(15-$C$2),R35,R35-VLOOKUP(AJ35,Bodování!$A$2:$B$67,2))</f>
        <v>0</v>
      </c>
      <c r="T35" s="53">
        <f>VLOOKUP(C35,Bodování!$A$2:$B$67,2)</f>
        <v>0</v>
      </c>
      <c r="U35" s="53">
        <f>VLOOKUP(D35,Bodování!$A$2:$B$67,2)</f>
        <v>0</v>
      </c>
      <c r="V35" s="53">
        <f>VLOOKUP(E35,Bodování!$A$2:$B$67,2)</f>
        <v>0</v>
      </c>
      <c r="W35" s="53">
        <f>VLOOKUP(F35,Bodování!$A$2:$B$67,2)</f>
        <v>0</v>
      </c>
      <c r="X35" s="53">
        <f>VLOOKUP(G35,Bodování!$A$2:$B$67,2)</f>
        <v>0</v>
      </c>
      <c r="Y35" s="53">
        <f>VLOOKUP(H35,Bodování!$A$2:$B$67,2)</f>
        <v>0</v>
      </c>
      <c r="Z35" s="53">
        <f>VLOOKUP(I35,Bodování!$A$2:$B$67,2)</f>
        <v>0</v>
      </c>
      <c r="AA35" s="53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 t="shared" si="4"/>
        <v>0</v>
      </c>
      <c r="AJ35" s="12">
        <f t="shared" si="5"/>
        <v>0</v>
      </c>
      <c r="AK35" s="55">
        <f t="shared" si="6"/>
        <v>0</v>
      </c>
    </row>
    <row r="36" spans="1:37" ht="12.75" customHeight="1">
      <c r="A36" s="35">
        <f t="shared" si="7"/>
      </c>
      <c r="B36" s="2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47">
        <f t="shared" si="3"/>
        <v>0</v>
      </c>
      <c r="S36" s="47">
        <f>IF(COUNTBLANK(C36:Q36)&gt;(12-$C$2),R36,R36-VLOOKUP(AJ36,Bodování!$A$2:$B$67,2))</f>
        <v>0</v>
      </c>
      <c r="T36" s="53">
        <f>VLOOKUP(C36,Bodování!$A$2:$B$67,2)</f>
        <v>0</v>
      </c>
      <c r="U36" s="53">
        <f>VLOOKUP(D36,Bodování!$A$2:$B$67,2)</f>
        <v>0</v>
      </c>
      <c r="V36" s="53">
        <f>VLOOKUP(E36,Bodování!$A$2:$B$67,2)</f>
        <v>0</v>
      </c>
      <c r="W36" s="53">
        <f>VLOOKUP(F36,Bodování!$A$2:$B$67,2)</f>
        <v>0</v>
      </c>
      <c r="X36" s="53">
        <f>VLOOKUP(G36,Bodování!$A$2:$B$67,2)</f>
        <v>0</v>
      </c>
      <c r="Y36" s="53">
        <f>VLOOKUP(H36,Bodování!$A$2:$B$67,2)</f>
        <v>0</v>
      </c>
      <c r="Z36" s="53">
        <f>VLOOKUP(I36,Bodování!$A$2:$B$67,2)</f>
        <v>0</v>
      </c>
      <c r="AA36" s="53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 t="shared" si="4"/>
        <v>0</v>
      </c>
      <c r="AJ36" s="12">
        <f t="shared" si="5"/>
        <v>0</v>
      </c>
      <c r="AK36" s="55">
        <f t="shared" si="6"/>
        <v>0</v>
      </c>
    </row>
    <row r="37" spans="1:37" ht="12.75" customHeight="1">
      <c r="A37" s="35">
        <f t="shared" si="7"/>
      </c>
      <c r="B37" s="2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47">
        <f t="shared" si="3"/>
        <v>0</v>
      </c>
      <c r="S37" s="47">
        <f>IF(COUNTBLANK(C37:Q37)&gt;(12-$C$2),R37,R37-VLOOKUP(AJ37,Bodování!$A$2:$B$67,2))</f>
        <v>0</v>
      </c>
      <c r="T37" s="53">
        <f>VLOOKUP(C37,Bodování!$A$2:$B$67,2)</f>
        <v>0</v>
      </c>
      <c r="U37" s="53">
        <f>VLOOKUP(D37,Bodování!$A$2:$B$67,2)</f>
        <v>0</v>
      </c>
      <c r="V37" s="53">
        <f>VLOOKUP(E37,Bodování!$A$2:$B$67,2)</f>
        <v>0</v>
      </c>
      <c r="W37" s="53">
        <f>VLOOKUP(F37,Bodování!$A$2:$B$67,2)</f>
        <v>0</v>
      </c>
      <c r="X37" s="53">
        <f>VLOOKUP(G37,Bodování!$A$2:$B$67,2)</f>
        <v>0</v>
      </c>
      <c r="Y37" s="53">
        <f>VLOOKUP(H37,Bodování!$A$2:$B$67,2)</f>
        <v>0</v>
      </c>
      <c r="Z37" s="53">
        <f>VLOOKUP(I37,Bodování!$A$2:$B$67,2)</f>
        <v>0</v>
      </c>
      <c r="AA37" s="53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 t="shared" si="4"/>
        <v>0</v>
      </c>
      <c r="AJ37" s="12">
        <f t="shared" si="5"/>
        <v>0</v>
      </c>
      <c r="AK37" s="55">
        <f t="shared" si="6"/>
        <v>0</v>
      </c>
    </row>
    <row r="38" spans="1:37" ht="12.75" customHeight="1">
      <c r="A38" s="35">
        <f t="shared" si="7"/>
      </c>
      <c r="B38" s="2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47">
        <f aca="true" t="shared" si="8" ref="R38:R69">SUM(T38:AH38)</f>
        <v>0</v>
      </c>
      <c r="S38" s="47">
        <f>IF(COUNTBLANK(C38:Q38)&gt;(12-$C$2),R38,R38-VLOOKUP(AJ38,Bodování!$A$2:$B$67,2))</f>
        <v>0</v>
      </c>
      <c r="T38" s="53">
        <f>VLOOKUP(C38,Bodování!$A$2:$B$67,2)</f>
        <v>0</v>
      </c>
      <c r="U38" s="53">
        <f>VLOOKUP(D38,Bodování!$A$2:$B$67,2)</f>
        <v>0</v>
      </c>
      <c r="V38" s="53">
        <f>VLOOKUP(E38,Bodování!$A$2:$B$67,2)</f>
        <v>0</v>
      </c>
      <c r="W38" s="53">
        <f>VLOOKUP(F38,Bodování!$A$2:$B$67,2)</f>
        <v>0</v>
      </c>
      <c r="X38" s="53">
        <f>VLOOKUP(G38,Bodování!$A$2:$B$67,2)</f>
        <v>0</v>
      </c>
      <c r="Y38" s="53">
        <f>VLOOKUP(H38,Bodování!$A$2:$B$67,2)</f>
        <v>0</v>
      </c>
      <c r="Z38" s="53">
        <f>VLOOKUP(I38,Bodování!$A$2:$B$67,2)</f>
        <v>0</v>
      </c>
      <c r="AA38" s="53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 aca="true" t="shared" si="9" ref="AI38:AI69">MINA(C38:Q38)</f>
        <v>0</v>
      </c>
      <c r="AJ38" s="12">
        <f aca="true" t="shared" si="10" ref="AJ38:AJ69">MAX(C38:Q38)</f>
        <v>0</v>
      </c>
      <c r="AK38" s="55">
        <f aca="true" t="shared" si="11" ref="AK38:AK69">COUNT(C38:Q38)</f>
        <v>0</v>
      </c>
    </row>
    <row r="39" spans="1:37" ht="12.75" customHeight="1">
      <c r="A39" s="35">
        <f t="shared" si="7"/>
      </c>
      <c r="B39" s="2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47">
        <f t="shared" si="8"/>
        <v>0</v>
      </c>
      <c r="S39" s="47">
        <f>IF(COUNTBLANK(C39:Q39)&gt;(12-$C$2),R39,R39-VLOOKUP(AJ39,Bodování!$A$2:$B$67,2))</f>
        <v>0</v>
      </c>
      <c r="T39" s="53">
        <f>VLOOKUP(C39,Bodování!$A$2:$B$67,2)</f>
        <v>0</v>
      </c>
      <c r="U39" s="53">
        <f>VLOOKUP(D39,Bodování!$A$2:$B$67,2)</f>
        <v>0</v>
      </c>
      <c r="V39" s="53">
        <f>VLOOKUP(E39,Bodování!$A$2:$B$67,2)</f>
        <v>0</v>
      </c>
      <c r="W39" s="53">
        <f>VLOOKUP(F39,Bodování!$A$2:$B$67,2)</f>
        <v>0</v>
      </c>
      <c r="X39" s="53">
        <f>VLOOKUP(G39,Bodování!$A$2:$B$67,2)</f>
        <v>0</v>
      </c>
      <c r="Y39" s="53">
        <f>VLOOKUP(H39,Bodování!$A$2:$B$67,2)</f>
        <v>0</v>
      </c>
      <c r="Z39" s="53">
        <f>VLOOKUP(I39,Bodování!$A$2:$B$67,2)</f>
        <v>0</v>
      </c>
      <c r="AA39" s="53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 t="shared" si="9"/>
        <v>0</v>
      </c>
      <c r="AJ39" s="12">
        <f t="shared" si="10"/>
        <v>0</v>
      </c>
      <c r="AK39" s="55">
        <f t="shared" si="11"/>
        <v>0</v>
      </c>
    </row>
    <row r="40" spans="1:37" ht="12.75" customHeight="1">
      <c r="A40" s="35">
        <f t="shared" si="7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47">
        <f t="shared" si="8"/>
        <v>0</v>
      </c>
      <c r="S40" s="47">
        <f>IF(COUNTBLANK(C40:Q40)&gt;(12-$C$2),R40,R40-VLOOKUP(AJ40,Bodování!$A$2:$B$67,2))</f>
        <v>0</v>
      </c>
      <c r="T40" s="53">
        <f>VLOOKUP(C40,Bodování!$A$2:$B$67,2)</f>
        <v>0</v>
      </c>
      <c r="U40" s="53">
        <f>VLOOKUP(D40,Bodování!$A$2:$B$67,2)</f>
        <v>0</v>
      </c>
      <c r="V40" s="53">
        <f>VLOOKUP(E40,Bodování!$A$2:$B$67,2)</f>
        <v>0</v>
      </c>
      <c r="W40" s="53">
        <f>VLOOKUP(F40,Bodování!$A$2:$B$67,2)</f>
        <v>0</v>
      </c>
      <c r="X40" s="53">
        <f>VLOOKUP(G40,Bodování!$A$2:$B$67,2)</f>
        <v>0</v>
      </c>
      <c r="Y40" s="53">
        <f>VLOOKUP(H40,Bodování!$A$2:$B$67,2)</f>
        <v>0</v>
      </c>
      <c r="Z40" s="53">
        <f>VLOOKUP(I40,Bodování!$A$2:$B$67,2)</f>
        <v>0</v>
      </c>
      <c r="AA40" s="53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 t="shared" si="9"/>
        <v>0</v>
      </c>
      <c r="AJ40" s="12">
        <f t="shared" si="10"/>
        <v>0</v>
      </c>
      <c r="AK40" s="55">
        <f t="shared" si="11"/>
        <v>0</v>
      </c>
    </row>
    <row r="41" spans="1:37" ht="12.75" customHeight="1">
      <c r="A41" s="35">
        <f t="shared" si="7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47">
        <f t="shared" si="8"/>
        <v>0</v>
      </c>
      <c r="S41" s="47">
        <f>IF(COUNTBLANK(C41:Q41)&gt;(12-$C$2),R41,R41-VLOOKUP(AJ41,Bodování!$A$2:$B$67,2))</f>
        <v>0</v>
      </c>
      <c r="T41" s="53">
        <f>VLOOKUP(C41,Bodování!$A$2:$B$67,2)</f>
        <v>0</v>
      </c>
      <c r="U41" s="53">
        <f>VLOOKUP(D41,Bodování!$A$2:$B$67,2)</f>
        <v>0</v>
      </c>
      <c r="V41" s="53">
        <f>VLOOKUP(E41,Bodování!$A$2:$B$67,2)</f>
        <v>0</v>
      </c>
      <c r="W41" s="53">
        <f>VLOOKUP(F41,Bodování!$A$2:$B$67,2)</f>
        <v>0</v>
      </c>
      <c r="X41" s="53">
        <f>VLOOKUP(G41,Bodování!$A$2:$B$67,2)</f>
        <v>0</v>
      </c>
      <c r="Y41" s="53">
        <f>VLOOKUP(H41,Bodování!$A$2:$B$67,2)</f>
        <v>0</v>
      </c>
      <c r="Z41" s="53">
        <f>VLOOKUP(I41,Bodování!$A$2:$B$67,2)</f>
        <v>0</v>
      </c>
      <c r="AA41" s="53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 t="shared" si="9"/>
        <v>0</v>
      </c>
      <c r="AJ41" s="12">
        <f t="shared" si="10"/>
        <v>0</v>
      </c>
      <c r="AK41" s="55">
        <f t="shared" si="11"/>
        <v>0</v>
      </c>
    </row>
    <row r="42" spans="1:37" ht="12.75" customHeight="1">
      <c r="A42" s="35">
        <f t="shared" si="7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47">
        <f t="shared" si="8"/>
        <v>0</v>
      </c>
      <c r="S42" s="47">
        <f>IF(COUNTBLANK(C42:Q42)&gt;(12-$C$2),R42,R42-VLOOKUP(AJ42,Bodování!$A$2:$B$67,2))</f>
        <v>0</v>
      </c>
      <c r="T42" s="53">
        <f>VLOOKUP(C42,Bodování!$A$2:$B$67,2)</f>
        <v>0</v>
      </c>
      <c r="U42" s="53">
        <f>VLOOKUP(D42,Bodování!$A$2:$B$67,2)</f>
        <v>0</v>
      </c>
      <c r="V42" s="53">
        <f>VLOOKUP(E42,Bodování!$A$2:$B$67,2)</f>
        <v>0</v>
      </c>
      <c r="W42" s="53">
        <f>VLOOKUP(F42,Bodování!$A$2:$B$67,2)</f>
        <v>0</v>
      </c>
      <c r="X42" s="53">
        <f>VLOOKUP(G42,Bodování!$A$2:$B$67,2)</f>
        <v>0</v>
      </c>
      <c r="Y42" s="53">
        <f>VLOOKUP(H42,Bodování!$A$2:$B$67,2)</f>
        <v>0</v>
      </c>
      <c r="Z42" s="53">
        <f>VLOOKUP(I42,Bodování!$A$2:$B$67,2)</f>
        <v>0</v>
      </c>
      <c r="AA42" s="53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 t="shared" si="9"/>
        <v>0</v>
      </c>
      <c r="AJ42" s="12">
        <f t="shared" si="10"/>
        <v>0</v>
      </c>
      <c r="AK42" s="55">
        <f t="shared" si="11"/>
        <v>0</v>
      </c>
    </row>
    <row r="43" spans="1:37" ht="12.75" customHeight="1">
      <c r="A43" s="35">
        <f t="shared" si="7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47">
        <f t="shared" si="8"/>
        <v>0</v>
      </c>
      <c r="S43" s="47">
        <f>IF(COUNTBLANK(C43:Q43)&gt;(12-$C$2),R43,R43-VLOOKUP(AJ43,Bodování!$A$2:$B$67,2))</f>
        <v>0</v>
      </c>
      <c r="T43" s="53">
        <f>VLOOKUP(C43,Bodování!$A$2:$B$67,2)</f>
        <v>0</v>
      </c>
      <c r="U43" s="53">
        <f>VLOOKUP(D43,Bodování!$A$2:$B$67,2)</f>
        <v>0</v>
      </c>
      <c r="V43" s="53">
        <f>VLOOKUP(E43,Bodování!$A$2:$B$67,2)</f>
        <v>0</v>
      </c>
      <c r="W43" s="53">
        <f>VLOOKUP(F43,Bodování!$A$2:$B$67,2)</f>
        <v>0</v>
      </c>
      <c r="X43" s="53">
        <f>VLOOKUP(G43,Bodování!$A$2:$B$67,2)</f>
        <v>0</v>
      </c>
      <c r="Y43" s="53">
        <f>VLOOKUP(H43,Bodování!$A$2:$B$67,2)</f>
        <v>0</v>
      </c>
      <c r="Z43" s="53">
        <f>VLOOKUP(I43,Bodování!$A$2:$B$67,2)</f>
        <v>0</v>
      </c>
      <c r="AA43" s="53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 t="shared" si="9"/>
        <v>0</v>
      </c>
      <c r="AJ43" s="12">
        <f t="shared" si="10"/>
        <v>0</v>
      </c>
      <c r="AK43" s="55">
        <f t="shared" si="11"/>
        <v>0</v>
      </c>
    </row>
    <row r="44" spans="1:37" ht="12.75" customHeight="1">
      <c r="A44" s="35">
        <f t="shared" si="7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47">
        <f t="shared" si="8"/>
        <v>0</v>
      </c>
      <c r="S44" s="47">
        <f>IF(COUNTBLANK(C44:Q44)&gt;(12-$C$2),R44,R44-VLOOKUP(AJ44,Bodování!$A$2:$B$67,2))</f>
        <v>0</v>
      </c>
      <c r="T44" s="53">
        <f>VLOOKUP(C44,Bodování!$A$2:$B$67,2)</f>
        <v>0</v>
      </c>
      <c r="U44" s="53">
        <f>VLOOKUP(D44,Bodování!$A$2:$B$67,2)</f>
        <v>0</v>
      </c>
      <c r="V44" s="53">
        <f>VLOOKUP(E44,Bodování!$A$2:$B$67,2)</f>
        <v>0</v>
      </c>
      <c r="W44" s="53">
        <f>VLOOKUP(F44,Bodování!$A$2:$B$67,2)</f>
        <v>0</v>
      </c>
      <c r="X44" s="53">
        <f>VLOOKUP(G44,Bodování!$A$2:$B$67,2)</f>
        <v>0</v>
      </c>
      <c r="Y44" s="53">
        <f>VLOOKUP(H44,Bodování!$A$2:$B$67,2)</f>
        <v>0</v>
      </c>
      <c r="Z44" s="53">
        <f>VLOOKUP(I44,Bodování!$A$2:$B$67,2)</f>
        <v>0</v>
      </c>
      <c r="AA44" s="53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 t="shared" si="9"/>
        <v>0</v>
      </c>
      <c r="AJ44" s="12">
        <f t="shared" si="10"/>
        <v>0</v>
      </c>
      <c r="AK44" s="55">
        <f t="shared" si="11"/>
        <v>0</v>
      </c>
    </row>
    <row r="45" spans="1:37" ht="12.75" customHeight="1">
      <c r="A45" s="35">
        <f t="shared" si="7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7">
        <f t="shared" si="8"/>
        <v>0</v>
      </c>
      <c r="S45" s="47">
        <f>IF(COUNTBLANK(C45:Q45)&gt;(12-$C$2),R45,R45-VLOOKUP(AJ45,Bodování!$A$2:$B$67,2))</f>
        <v>0</v>
      </c>
      <c r="T45" s="53">
        <f>VLOOKUP(C45,Bodování!$A$2:$B$67,2)</f>
        <v>0</v>
      </c>
      <c r="U45" s="53">
        <f>VLOOKUP(D45,Bodování!$A$2:$B$67,2)</f>
        <v>0</v>
      </c>
      <c r="V45" s="53">
        <f>VLOOKUP(E45,Bodování!$A$2:$B$67,2)</f>
        <v>0</v>
      </c>
      <c r="W45" s="53">
        <f>VLOOKUP(F45,Bodování!$A$2:$B$67,2)</f>
        <v>0</v>
      </c>
      <c r="X45" s="53">
        <f>VLOOKUP(G45,Bodování!$A$2:$B$67,2)</f>
        <v>0</v>
      </c>
      <c r="Y45" s="53">
        <f>VLOOKUP(H45,Bodování!$A$2:$B$67,2)</f>
        <v>0</v>
      </c>
      <c r="Z45" s="53">
        <f>VLOOKUP(I45,Bodování!$A$2:$B$67,2)</f>
        <v>0</v>
      </c>
      <c r="AA45" s="53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 t="shared" si="9"/>
        <v>0</v>
      </c>
      <c r="AJ45" s="12">
        <f t="shared" si="10"/>
        <v>0</v>
      </c>
      <c r="AK45" s="55">
        <f t="shared" si="11"/>
        <v>0</v>
      </c>
    </row>
    <row r="46" spans="1:37" ht="12.75" customHeight="1">
      <c r="A46" s="35">
        <f t="shared" si="7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47">
        <f t="shared" si="8"/>
        <v>0</v>
      </c>
      <c r="S46" s="47">
        <f>IF(COUNTBLANK(C46:Q46)&gt;(12-$C$2),R46,R46-VLOOKUP(AJ46,Bodování!$A$2:$B$67,2))</f>
        <v>0</v>
      </c>
      <c r="T46" s="53">
        <f>VLOOKUP(C46,Bodování!$A$2:$B$67,2)</f>
        <v>0</v>
      </c>
      <c r="U46" s="53">
        <f>VLOOKUP(D46,Bodování!$A$2:$B$67,2)</f>
        <v>0</v>
      </c>
      <c r="V46" s="53">
        <f>VLOOKUP(E46,Bodování!$A$2:$B$67,2)</f>
        <v>0</v>
      </c>
      <c r="W46" s="53">
        <f>VLOOKUP(F46,Bodování!$A$2:$B$67,2)</f>
        <v>0</v>
      </c>
      <c r="X46" s="53">
        <f>VLOOKUP(G46,Bodování!$A$2:$B$67,2)</f>
        <v>0</v>
      </c>
      <c r="Y46" s="53">
        <f>VLOOKUP(H46,Bodování!$A$2:$B$67,2)</f>
        <v>0</v>
      </c>
      <c r="Z46" s="53">
        <f>VLOOKUP(I46,Bodování!$A$2:$B$67,2)</f>
        <v>0</v>
      </c>
      <c r="AA46" s="53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 t="shared" si="9"/>
        <v>0</v>
      </c>
      <c r="AJ46" s="12">
        <f t="shared" si="10"/>
        <v>0</v>
      </c>
      <c r="AK46" s="55">
        <f t="shared" si="11"/>
        <v>0</v>
      </c>
    </row>
    <row r="47" spans="1:37" ht="12.75" customHeight="1">
      <c r="A47" s="35">
        <f t="shared" si="7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8"/>
        <v>0</v>
      </c>
      <c r="S47" s="47">
        <f>IF(COUNTBLANK(C47:Q47)&gt;(12-$C$2),R47,R47-VLOOKUP(AJ47,Bodování!$A$2:$B$67,2))</f>
        <v>0</v>
      </c>
      <c r="T47" s="53">
        <f>VLOOKUP(C47,Bodování!$A$2:$B$67,2)</f>
        <v>0</v>
      </c>
      <c r="U47" s="53">
        <f>VLOOKUP(D47,Bodování!$A$2:$B$67,2)</f>
        <v>0</v>
      </c>
      <c r="V47" s="53">
        <f>VLOOKUP(E47,Bodování!$A$2:$B$67,2)</f>
        <v>0</v>
      </c>
      <c r="W47" s="53">
        <f>VLOOKUP(F47,Bodování!$A$2:$B$67,2)</f>
        <v>0</v>
      </c>
      <c r="X47" s="53">
        <f>VLOOKUP(G47,Bodování!$A$2:$B$67,2)</f>
        <v>0</v>
      </c>
      <c r="Y47" s="53">
        <f>VLOOKUP(H47,Bodování!$A$2:$B$67,2)</f>
        <v>0</v>
      </c>
      <c r="Z47" s="53">
        <f>VLOOKUP(I47,Bodování!$A$2:$B$67,2)</f>
        <v>0</v>
      </c>
      <c r="AA47" s="53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 t="shared" si="9"/>
        <v>0</v>
      </c>
      <c r="AJ47" s="12">
        <f t="shared" si="10"/>
        <v>0</v>
      </c>
      <c r="AK47" s="55">
        <f t="shared" si="11"/>
        <v>0</v>
      </c>
    </row>
    <row r="48" spans="1:37" ht="12.75" customHeight="1">
      <c r="A48" s="35">
        <f t="shared" si="7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8"/>
        <v>0</v>
      </c>
      <c r="S48" s="47">
        <f>IF(COUNTBLANK(C48:Q48)&gt;(12-$C$2),R48,R48-VLOOKUP(AJ48,Bodování!$A$2:$B$67,2))</f>
        <v>0</v>
      </c>
      <c r="T48" s="53">
        <f>VLOOKUP(C48,Bodování!$A$2:$B$67,2)</f>
        <v>0</v>
      </c>
      <c r="U48" s="53">
        <f>VLOOKUP(D48,Bodování!$A$2:$B$67,2)</f>
        <v>0</v>
      </c>
      <c r="V48" s="53">
        <f>VLOOKUP(E48,Bodování!$A$2:$B$67,2)</f>
        <v>0</v>
      </c>
      <c r="W48" s="53">
        <f>VLOOKUP(F48,Bodování!$A$2:$B$67,2)</f>
        <v>0</v>
      </c>
      <c r="X48" s="53">
        <f>VLOOKUP(G48,Bodování!$A$2:$B$67,2)</f>
        <v>0</v>
      </c>
      <c r="Y48" s="53">
        <f>VLOOKUP(H48,Bodování!$A$2:$B$67,2)</f>
        <v>0</v>
      </c>
      <c r="Z48" s="53">
        <f>VLOOKUP(I48,Bodování!$A$2:$B$67,2)</f>
        <v>0</v>
      </c>
      <c r="AA48" s="53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 t="shared" si="9"/>
        <v>0</v>
      </c>
      <c r="AJ48" s="12">
        <f t="shared" si="10"/>
        <v>0</v>
      </c>
      <c r="AK48" s="55">
        <f t="shared" si="11"/>
        <v>0</v>
      </c>
    </row>
    <row r="49" spans="1:37" ht="12.75" customHeight="1">
      <c r="A49" s="35">
        <f t="shared" si="7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8"/>
        <v>0</v>
      </c>
      <c r="S49" s="47">
        <f>IF(COUNTBLANK(C49:Q49)&gt;(12-$C$2),R49,R49-VLOOKUP(AJ49,Bodování!$A$2:$B$67,2))</f>
        <v>0</v>
      </c>
      <c r="T49" s="53">
        <f>VLOOKUP(C49,Bodování!$A$2:$B$67,2)</f>
        <v>0</v>
      </c>
      <c r="U49" s="53">
        <f>VLOOKUP(D49,Bodování!$A$2:$B$67,2)</f>
        <v>0</v>
      </c>
      <c r="V49" s="53">
        <f>VLOOKUP(E49,Bodování!$A$2:$B$67,2)</f>
        <v>0</v>
      </c>
      <c r="W49" s="53">
        <f>VLOOKUP(F49,Bodování!$A$2:$B$67,2)</f>
        <v>0</v>
      </c>
      <c r="X49" s="53">
        <f>VLOOKUP(G49,Bodování!$A$2:$B$67,2)</f>
        <v>0</v>
      </c>
      <c r="Y49" s="53">
        <f>VLOOKUP(H49,Bodování!$A$2:$B$67,2)</f>
        <v>0</v>
      </c>
      <c r="Z49" s="53">
        <f>VLOOKUP(I49,Bodování!$A$2:$B$67,2)</f>
        <v>0</v>
      </c>
      <c r="AA49" s="53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 t="shared" si="9"/>
        <v>0</v>
      </c>
      <c r="AJ49" s="12">
        <f t="shared" si="10"/>
        <v>0</v>
      </c>
      <c r="AK49" s="55">
        <f t="shared" si="11"/>
        <v>0</v>
      </c>
    </row>
    <row r="50" spans="1:37" ht="12.75" customHeight="1">
      <c r="A50" s="35">
        <f t="shared" si="7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8"/>
        <v>0</v>
      </c>
      <c r="S50" s="47">
        <f>IF(COUNTBLANK(C50:Q50)&gt;(12-$C$2),R50,R50-VLOOKUP(AJ50,Bodování!$A$2:$B$67,2))</f>
        <v>0</v>
      </c>
      <c r="T50" s="53">
        <f>VLOOKUP(C50,Bodování!$A$2:$B$67,2)</f>
        <v>0</v>
      </c>
      <c r="U50" s="53">
        <f>VLOOKUP(D50,Bodování!$A$2:$B$67,2)</f>
        <v>0</v>
      </c>
      <c r="V50" s="53">
        <f>VLOOKUP(E50,Bodování!$A$2:$B$67,2)</f>
        <v>0</v>
      </c>
      <c r="W50" s="53">
        <f>VLOOKUP(F50,Bodování!$A$2:$B$67,2)</f>
        <v>0</v>
      </c>
      <c r="X50" s="53">
        <f>VLOOKUP(G50,Bodování!$A$2:$B$67,2)</f>
        <v>0</v>
      </c>
      <c r="Y50" s="53">
        <f>VLOOKUP(H50,Bodování!$A$2:$B$67,2)</f>
        <v>0</v>
      </c>
      <c r="Z50" s="53">
        <f>VLOOKUP(I50,Bodování!$A$2:$B$67,2)</f>
        <v>0</v>
      </c>
      <c r="AA50" s="53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 t="shared" si="9"/>
        <v>0</v>
      </c>
      <c r="AJ50" s="12">
        <f t="shared" si="10"/>
        <v>0</v>
      </c>
      <c r="AK50" s="55">
        <f t="shared" si="11"/>
        <v>0</v>
      </c>
    </row>
    <row r="51" spans="1:37" ht="12.75" customHeight="1">
      <c r="A51" s="35">
        <f t="shared" si="7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8"/>
        <v>0</v>
      </c>
      <c r="S51" s="47">
        <f>IF(COUNTBLANK(C51:Q51)&gt;(12-$C$2),R51,R51-VLOOKUP(AJ51,Bodování!$A$2:$B$67,2))</f>
        <v>0</v>
      </c>
      <c r="T51" s="53">
        <f>VLOOKUP(C51,Bodování!$A$2:$B$67,2)</f>
        <v>0</v>
      </c>
      <c r="U51" s="53">
        <f>VLOOKUP(D51,Bodování!$A$2:$B$67,2)</f>
        <v>0</v>
      </c>
      <c r="V51" s="53">
        <f>VLOOKUP(E51,Bodování!$A$2:$B$67,2)</f>
        <v>0</v>
      </c>
      <c r="W51" s="53">
        <f>VLOOKUP(F51,Bodování!$A$2:$B$67,2)</f>
        <v>0</v>
      </c>
      <c r="X51" s="53">
        <f>VLOOKUP(G51,Bodování!$A$2:$B$67,2)</f>
        <v>0</v>
      </c>
      <c r="Y51" s="53">
        <f>VLOOKUP(H51,Bodování!$A$2:$B$67,2)</f>
        <v>0</v>
      </c>
      <c r="Z51" s="53">
        <f>VLOOKUP(I51,Bodování!$A$2:$B$67,2)</f>
        <v>0</v>
      </c>
      <c r="AA51" s="53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 t="shared" si="9"/>
        <v>0</v>
      </c>
      <c r="AJ51" s="12">
        <f t="shared" si="10"/>
        <v>0</v>
      </c>
      <c r="AK51" s="55">
        <f t="shared" si="11"/>
        <v>0</v>
      </c>
    </row>
    <row r="52" spans="1:37" ht="12.75" customHeight="1">
      <c r="A52" s="35">
        <f t="shared" si="7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8"/>
        <v>0</v>
      </c>
      <c r="S52" s="47">
        <f>IF(COUNTBLANK(C52:Q52)&gt;(12-$C$2),R52,R52-VLOOKUP(AJ52,Bodování!$A$2:$B$67,2))</f>
        <v>0</v>
      </c>
      <c r="T52" s="53">
        <f>VLOOKUP(C52,Bodování!$A$2:$B$67,2)</f>
        <v>0</v>
      </c>
      <c r="U52" s="53">
        <f>VLOOKUP(D52,Bodování!$A$2:$B$67,2)</f>
        <v>0</v>
      </c>
      <c r="V52" s="53">
        <f>VLOOKUP(E52,Bodování!$A$2:$B$67,2)</f>
        <v>0</v>
      </c>
      <c r="W52" s="53">
        <f>VLOOKUP(F52,Bodování!$A$2:$B$67,2)</f>
        <v>0</v>
      </c>
      <c r="X52" s="53">
        <f>VLOOKUP(G52,Bodování!$A$2:$B$67,2)</f>
        <v>0</v>
      </c>
      <c r="Y52" s="53">
        <f>VLOOKUP(H52,Bodování!$A$2:$B$67,2)</f>
        <v>0</v>
      </c>
      <c r="Z52" s="53">
        <f>VLOOKUP(I52,Bodování!$A$2:$B$67,2)</f>
        <v>0</v>
      </c>
      <c r="AA52" s="53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 t="shared" si="9"/>
        <v>0</v>
      </c>
      <c r="AJ52" s="12">
        <f t="shared" si="10"/>
        <v>0</v>
      </c>
      <c r="AK52" s="55">
        <f t="shared" si="11"/>
        <v>0</v>
      </c>
    </row>
    <row r="53" spans="1:37" ht="12.75" customHeight="1">
      <c r="A53" s="35">
        <f t="shared" si="7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8"/>
        <v>0</v>
      </c>
      <c r="S53" s="47">
        <f>IF(COUNTBLANK(C53:Q53)&gt;(12-$C$2),R53,R53-VLOOKUP(AJ53,Bodování!$A$2:$B$67,2))</f>
        <v>0</v>
      </c>
      <c r="T53" s="53">
        <f>VLOOKUP(C53,Bodování!$A$2:$B$67,2)</f>
        <v>0</v>
      </c>
      <c r="U53" s="53">
        <f>VLOOKUP(D53,Bodování!$A$2:$B$67,2)</f>
        <v>0</v>
      </c>
      <c r="V53" s="53">
        <f>VLOOKUP(E53,Bodování!$A$2:$B$67,2)</f>
        <v>0</v>
      </c>
      <c r="W53" s="53">
        <f>VLOOKUP(F53,Bodování!$A$2:$B$67,2)</f>
        <v>0</v>
      </c>
      <c r="X53" s="53">
        <f>VLOOKUP(G53,Bodování!$A$2:$B$67,2)</f>
        <v>0</v>
      </c>
      <c r="Y53" s="53">
        <f>VLOOKUP(H53,Bodování!$A$2:$B$67,2)</f>
        <v>0</v>
      </c>
      <c r="Z53" s="53">
        <f>VLOOKUP(I53,Bodování!$A$2:$B$67,2)</f>
        <v>0</v>
      </c>
      <c r="AA53" s="53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 t="shared" si="9"/>
        <v>0</v>
      </c>
      <c r="AJ53" s="12">
        <f t="shared" si="10"/>
        <v>0</v>
      </c>
      <c r="AK53" s="55">
        <f t="shared" si="11"/>
        <v>0</v>
      </c>
    </row>
    <row r="54" spans="1:37" ht="12.75" customHeight="1">
      <c r="A54" s="35">
        <f t="shared" si="7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8"/>
        <v>0</v>
      </c>
      <c r="S54" s="47">
        <f>IF(COUNTBLANK(C54:Q54)&gt;(12-$C$2),R54,R54-VLOOKUP(AJ54,Bodování!$A$2:$B$67,2))</f>
        <v>0</v>
      </c>
      <c r="T54" s="53">
        <f>VLOOKUP(C54,Bodování!$A$2:$B$67,2)</f>
        <v>0</v>
      </c>
      <c r="U54" s="53">
        <f>VLOOKUP(D54,Bodování!$A$2:$B$67,2)</f>
        <v>0</v>
      </c>
      <c r="V54" s="53">
        <f>VLOOKUP(E54,Bodování!$A$2:$B$67,2)</f>
        <v>0</v>
      </c>
      <c r="W54" s="53">
        <f>VLOOKUP(F54,Bodování!$A$2:$B$67,2)</f>
        <v>0</v>
      </c>
      <c r="X54" s="53">
        <f>VLOOKUP(G54,Bodování!$A$2:$B$67,2)</f>
        <v>0</v>
      </c>
      <c r="Y54" s="53">
        <f>VLOOKUP(H54,Bodování!$A$2:$B$67,2)</f>
        <v>0</v>
      </c>
      <c r="Z54" s="53">
        <f>VLOOKUP(I54,Bodování!$A$2:$B$67,2)</f>
        <v>0</v>
      </c>
      <c r="AA54" s="53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 t="shared" si="9"/>
        <v>0</v>
      </c>
      <c r="AJ54" s="12">
        <f t="shared" si="10"/>
        <v>0</v>
      </c>
      <c r="AK54" s="55">
        <f t="shared" si="11"/>
        <v>0</v>
      </c>
    </row>
    <row r="55" spans="1:37" ht="12.75" customHeight="1">
      <c r="A55" s="35">
        <f t="shared" si="7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8"/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 t="shared" si="9"/>
        <v>0</v>
      </c>
      <c r="AJ55" s="12">
        <f t="shared" si="10"/>
        <v>0</v>
      </c>
      <c r="AK55" s="55">
        <f t="shared" si="11"/>
        <v>0</v>
      </c>
    </row>
    <row r="56" spans="1:37" ht="12.75" customHeight="1">
      <c r="A56" s="35">
        <f t="shared" si="7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8"/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 t="shared" si="9"/>
        <v>0</v>
      </c>
      <c r="AJ56" s="12">
        <f t="shared" si="10"/>
        <v>0</v>
      </c>
      <c r="AK56" s="55">
        <f t="shared" si="11"/>
        <v>0</v>
      </c>
    </row>
    <row r="57" spans="1:37" ht="12.75" customHeight="1">
      <c r="A57" s="35">
        <f t="shared" si="7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 t="shared" si="8"/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 t="shared" si="9"/>
        <v>0</v>
      </c>
      <c r="AJ57" s="12">
        <f t="shared" si="10"/>
        <v>0</v>
      </c>
      <c r="AK57" s="55">
        <f t="shared" si="11"/>
        <v>0</v>
      </c>
    </row>
    <row r="58" spans="1:37" ht="12.75" customHeight="1">
      <c r="A58" s="35">
        <f t="shared" si="7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 t="shared" si="8"/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9"/>
        <v>0</v>
      </c>
      <c r="AJ58" s="12">
        <f t="shared" si="10"/>
        <v>0</v>
      </c>
      <c r="AK58" s="55">
        <f t="shared" si="11"/>
        <v>0</v>
      </c>
    </row>
    <row r="59" spans="1:37" ht="12.75" customHeight="1">
      <c r="A59" s="35">
        <f t="shared" si="7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 t="shared" si="8"/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9"/>
        <v>0</v>
      </c>
      <c r="AJ59" s="12">
        <f t="shared" si="10"/>
        <v>0</v>
      </c>
      <c r="AK59" s="55">
        <f t="shared" si="11"/>
        <v>0</v>
      </c>
    </row>
    <row r="60" spans="1:37" ht="12.75" customHeight="1">
      <c r="A60" s="35">
        <f t="shared" si="7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 t="shared" si="8"/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9"/>
        <v>0</v>
      </c>
      <c r="AJ60" s="12">
        <f t="shared" si="10"/>
        <v>0</v>
      </c>
      <c r="AK60" s="55">
        <f t="shared" si="11"/>
        <v>0</v>
      </c>
    </row>
    <row r="61" spans="1:37" ht="12.75" customHeight="1">
      <c r="A61" s="35">
        <f t="shared" si="7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 t="shared" si="8"/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9"/>
        <v>0</v>
      </c>
      <c r="AJ61" s="12">
        <f t="shared" si="10"/>
        <v>0</v>
      </c>
      <c r="AK61" s="55">
        <f t="shared" si="11"/>
        <v>0</v>
      </c>
    </row>
    <row r="62" spans="1:37" ht="12.75" customHeight="1">
      <c r="A62" s="35">
        <f t="shared" si="7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8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9"/>
        <v>0</v>
      </c>
      <c r="AJ62" s="12">
        <f t="shared" si="10"/>
        <v>0</v>
      </c>
      <c r="AK62" s="55">
        <f t="shared" si="11"/>
        <v>0</v>
      </c>
    </row>
    <row r="63" spans="1:37" ht="12.75" customHeight="1">
      <c r="A63" s="35">
        <f t="shared" si="7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8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9"/>
        <v>0</v>
      </c>
      <c r="AJ63" s="12">
        <f t="shared" si="10"/>
        <v>0</v>
      </c>
      <c r="AK63" s="55">
        <f t="shared" si="11"/>
        <v>0</v>
      </c>
    </row>
    <row r="64" spans="1:37" ht="12.75" customHeight="1">
      <c r="A64" s="35">
        <f t="shared" si="7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8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9"/>
        <v>0</v>
      </c>
      <c r="AJ64" s="12">
        <f t="shared" si="10"/>
        <v>0</v>
      </c>
      <c r="AK64" s="55">
        <f t="shared" si="11"/>
        <v>0</v>
      </c>
    </row>
    <row r="65" spans="1:37" ht="12.75" customHeight="1">
      <c r="A65" s="35">
        <f t="shared" si="7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8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9"/>
        <v>0</v>
      </c>
      <c r="AJ65" s="12">
        <f t="shared" si="10"/>
        <v>0</v>
      </c>
      <c r="AK65" s="55">
        <f t="shared" si="11"/>
        <v>0</v>
      </c>
    </row>
    <row r="66" spans="1:37" ht="12.75" customHeight="1">
      <c r="A66" s="35">
        <f t="shared" si="7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8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9"/>
        <v>0</v>
      </c>
      <c r="AJ66" s="12">
        <f t="shared" si="10"/>
        <v>0</v>
      </c>
      <c r="AK66" s="55">
        <f t="shared" si="11"/>
        <v>0</v>
      </c>
    </row>
    <row r="67" spans="1:37" ht="12.75" customHeight="1">
      <c r="A67" s="35">
        <f t="shared" si="7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8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9"/>
        <v>0</v>
      </c>
      <c r="AJ67" s="12">
        <f t="shared" si="10"/>
        <v>0</v>
      </c>
      <c r="AK67" s="55">
        <f t="shared" si="11"/>
        <v>0</v>
      </c>
    </row>
    <row r="68" spans="1:37" ht="12.75" customHeight="1">
      <c r="A68" s="35">
        <f t="shared" si="7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8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9"/>
        <v>0</v>
      </c>
      <c r="AJ68" s="12">
        <f t="shared" si="10"/>
        <v>0</v>
      </c>
      <c r="AK68" s="55">
        <f t="shared" si="11"/>
        <v>0</v>
      </c>
    </row>
    <row r="69" spans="1:37" ht="12.75" customHeight="1">
      <c r="A69" s="40">
        <f t="shared" si="7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8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9"/>
        <v>0</v>
      </c>
      <c r="AJ69" s="13">
        <f t="shared" si="10"/>
        <v>0</v>
      </c>
      <c r="AK69" s="56">
        <f t="shared" si="11"/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10">
    <mergeCell ref="AI3:AJ3"/>
    <mergeCell ref="AK3:AK4"/>
    <mergeCell ref="A1:F1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4" dxfId="42" stopIfTrue="1">
      <formula>(RANK($S6,$S$6:$S$69)&lt;=3)</formula>
    </cfRule>
  </conditionalFormatting>
  <conditionalFormatting sqref="T27:AK69">
    <cfRule type="expression" priority="12" dxfId="43" stopIfTrue="1">
      <formula>($B25)&lt;&gt;""</formula>
    </cfRule>
    <cfRule type="expression" priority="13" dxfId="0" stopIfTrue="1">
      <formula>($B25)=""</formula>
    </cfRule>
  </conditionalFormatting>
  <conditionalFormatting sqref="AN5">
    <cfRule type="expression" priority="11" dxfId="10" stopIfTrue="1">
      <formula>MODE(AN6:AN69)&lt;&gt;""</formula>
    </cfRule>
  </conditionalFormatting>
  <conditionalFormatting sqref="AO5">
    <cfRule type="expression" priority="10" dxfId="44" stopIfTrue="1">
      <formula>MODE(AN6:AN69)&gt;=0</formula>
    </cfRule>
  </conditionalFormatting>
  <conditionalFormatting sqref="A27:I69 J28:J69 K27:Q69">
    <cfRule type="expression" priority="7" dxfId="45" stopIfTrue="1">
      <formula>AND((RANK($S27,$S$6:$S$69)&lt;=3),(RANK($S27,$S$6:$S$69)&gt;=1))</formula>
    </cfRule>
    <cfRule type="expression" priority="8" dxfId="43" stopIfTrue="1">
      <formula>($B25)&lt;&gt;""</formula>
    </cfRule>
    <cfRule type="expression" priority="9" dxfId="0" stopIfTrue="1">
      <formula>($B25)=""</formula>
    </cfRule>
  </conditionalFormatting>
  <conditionalFormatting sqref="S29:S69">
    <cfRule type="expression" priority="4" dxfId="49" stopIfTrue="1">
      <formula>AND((RANK($S29,$S$6:$S$69)&lt;=3),(RANK($S29,$S$6:$S$69)&gt;=1))</formula>
    </cfRule>
    <cfRule type="expression" priority="5" dxfId="50" stopIfTrue="1">
      <formula>($B27)&lt;&gt;""</formula>
    </cfRule>
    <cfRule type="expression" priority="6" dxfId="48" stopIfTrue="1">
      <formula>($B27)=""</formula>
    </cfRule>
  </conditionalFormatting>
  <conditionalFormatting sqref="J27">
    <cfRule type="expression" priority="1" dxfId="45">
      <formula>AND((RANK($S27,$S$6:$S$69)&lt;=3),(RANK($S27,$S$6:$S$69)&gt;=1))</formula>
    </cfRule>
    <cfRule type="expression" priority="2" dxfId="43">
      <formula>($B25)&lt;&gt;""</formula>
    </cfRule>
    <cfRule type="expression" priority="3" dxfId="0">
      <formula>($B25)=""</formula>
    </cfRule>
  </conditionalFormatting>
  <dataValidations count="1">
    <dataValidation type="whole" operator="greaterThanOrEqual" allowBlank="1" showInputMessage="1" showErrorMessage="1" sqref="C31:Q55 C6:Q26">
      <formula1>1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2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PH</Manager>
  <Company>TJ Spartak Čelákovice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</dc:title>
  <dc:subject>Čelákovice Open 2008</dc:subject>
  <dc:creator>MP</dc:creator>
  <cp:keywords/>
  <dc:description/>
  <cp:lastModifiedBy>Jiri Novacek</cp:lastModifiedBy>
  <cp:lastPrinted>2013-09-27T10:14:02Z</cp:lastPrinted>
  <dcterms:created xsi:type="dcterms:W3CDTF">2007-08-20T05:50:03Z</dcterms:created>
  <dcterms:modified xsi:type="dcterms:W3CDTF">2015-03-24T19:24:04Z</dcterms:modified>
  <cp:category/>
  <cp:version/>
  <cp:contentType/>
  <cp:contentStatus/>
</cp:coreProperties>
</file>