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965" firstSheet="1" activeTab="1"/>
  </bookViews>
  <sheets>
    <sheet name="Bodování" sheetId="1" state="hidden" r:id="rId1"/>
    <sheet name="Open EP přehled" sheetId="2" r:id="rId2"/>
    <sheet name="Open GP přehled" sheetId="3" r:id="rId3"/>
    <sheet name="Open GP 1-5" sheetId="4" r:id="rId4"/>
    <sheet name="F1" sheetId="5" r:id="rId5"/>
    <sheet name="Hobby EP-2" sheetId="6" r:id="rId6"/>
    <sheet name="EP 1-10" sheetId="7" r:id="rId7"/>
    <sheet name="13,5T_zero" sheetId="8" r:id="rId8"/>
    <sheet name="Svitavy-Čelákovice" sheetId="9" r:id="rId9"/>
    <sheet name="List1" sheetId="10" state="hidden" r:id="rId10"/>
  </sheets>
  <definedNames>
    <definedName name="_xlfn.SINGLE" hidden="1">#NAME?</definedName>
    <definedName name="_xlnm.Print_Area" localSheetId="7">'13,5T_zero'!$A$1:$AK$26</definedName>
    <definedName name="_xlnm.Print_Area" localSheetId="6">'EP 1-10'!$A$1:$AK$26</definedName>
    <definedName name="_xlnm.Print_Area" localSheetId="4">'F1'!$A$1:$AK$26</definedName>
    <definedName name="_xlnm.Print_Area" localSheetId="5">'Hobby EP-2'!$A$1:$AK$26</definedName>
    <definedName name="_xlnm.Print_Area" localSheetId="1">'Open EP přehled'!$A$1:$AA$39</definedName>
    <definedName name="_xlnm.Print_Area" localSheetId="3">'Open GP 1-5'!$A$1:$AK$26</definedName>
    <definedName name="_xlnm.Print_Area" localSheetId="2">'Open GP přehled'!$A$1:$N$25</definedName>
    <definedName name="_xlnm.Print_Area" localSheetId="8">'Svitavy-Čelákovice'!$A$1:$AK$32</definedName>
  </definedNames>
  <calcPr fullCalcOnLoad="1"/>
</workbook>
</file>

<file path=xl/sharedStrings.xml><?xml version="1.0" encoding="utf-8"?>
<sst xmlns="http://schemas.openxmlformats.org/spreadsheetml/2006/main" count="194" uniqueCount="81">
  <si>
    <t>Jezdec:</t>
  </si>
  <si>
    <t>Umístnění v závodu</t>
  </si>
  <si>
    <t>Pořadí</t>
  </si>
  <si>
    <t>pořadí</t>
  </si>
  <si>
    <t>body</t>
  </si>
  <si>
    <t>Počet
účastí</t>
  </si>
  <si>
    <t>celkem</t>
  </si>
  <si>
    <t>upravené</t>
  </si>
  <si>
    <t>Bodování</t>
  </si>
  <si>
    <t>Bodování jednotlivých závodů</t>
  </si>
  <si>
    <t>nejlepší</t>
  </si>
  <si>
    <t>nejhorší</t>
  </si>
  <si>
    <t>umístnění</t>
  </si>
  <si>
    <t>účast</t>
  </si>
  <si>
    <t>Počet závodů v poháru :</t>
  </si>
  <si>
    <t>Pfeffer Miloslav</t>
  </si>
  <si>
    <t>Těhník Jiří</t>
  </si>
  <si>
    <t>Trégr Jaromír</t>
  </si>
  <si>
    <t>Najbrt Lukáš</t>
  </si>
  <si>
    <t>Trégr Jakub jun.</t>
  </si>
  <si>
    <t>Doležán Martin</t>
  </si>
  <si>
    <t>Kupilík Tomáš</t>
  </si>
  <si>
    <t>Stehlík Miloslav</t>
  </si>
  <si>
    <t>Kaláb Tomáš</t>
  </si>
  <si>
    <t>Halčin Viktor</t>
  </si>
  <si>
    <t>Kejdana Pavel st.</t>
  </si>
  <si>
    <t>Kneys Michal</t>
  </si>
  <si>
    <t>Olšaník Jakub jun.</t>
  </si>
  <si>
    <t>Pliml Martin</t>
  </si>
  <si>
    <r>
      <t xml:space="preserve">GP 2019 Large Scale 1:5
</t>
    </r>
    <r>
      <rPr>
        <i/>
        <sz val="10"/>
        <rFont val="Arial CE"/>
        <family val="0"/>
      </rPr>
      <t xml:space="preserve">10. 08. 2019 - </t>
    </r>
    <r>
      <rPr>
        <b/>
        <sz val="14"/>
        <rFont val="Arial CE"/>
        <family val="0"/>
      </rPr>
      <t xml:space="preserve">GP Svitavy 
</t>
    </r>
    <r>
      <rPr>
        <i/>
        <sz val="10"/>
        <rFont val="Arial CE"/>
        <family val="0"/>
      </rPr>
      <t xml:space="preserve">14. 09. 2019 - </t>
    </r>
    <r>
      <rPr>
        <b/>
        <sz val="14"/>
        <rFont val="Arial CE"/>
        <family val="0"/>
      </rPr>
      <t>GP Čelákovice</t>
    </r>
  </si>
  <si>
    <t>Kaláb Zdenek</t>
  </si>
  <si>
    <t>F1 1:10 - 2019 léto</t>
  </si>
  <si>
    <t>Olšaník Martin</t>
  </si>
  <si>
    <t>Open GP 1:5 - 2019 léto</t>
  </si>
  <si>
    <t>Hobby EP 1:10 - 2019 léto</t>
  </si>
  <si>
    <t>EP 1:10 - 2019 léto</t>
  </si>
  <si>
    <t>13,5T ZERO - 2019 léto</t>
  </si>
  <si>
    <t>Vlk Miroslav</t>
  </si>
  <si>
    <t>Červ Miroslav</t>
  </si>
  <si>
    <t>Neuwirth Jan</t>
  </si>
  <si>
    <t>Kejdana Pavel ml.</t>
  </si>
  <si>
    <t>Švejcar Václav</t>
  </si>
  <si>
    <t>Piťha Petr</t>
  </si>
  <si>
    <t>Holub Lukáš jun.</t>
  </si>
  <si>
    <t>Nalezínek Jiří</t>
  </si>
  <si>
    <t>Rajniš Adam jun.</t>
  </si>
  <si>
    <t>Doležal Karel</t>
  </si>
  <si>
    <t>Kanina Jan</t>
  </si>
  <si>
    <t>Kliský Miloslav</t>
  </si>
  <si>
    <t>Grivalský Martin</t>
  </si>
  <si>
    <t>Štěpánek Karel</t>
  </si>
  <si>
    <t>Roček Jakub</t>
  </si>
  <si>
    <t>Roček Vladimír</t>
  </si>
  <si>
    <t>Kejdana Petr</t>
  </si>
  <si>
    <t>Šponar Martin</t>
  </si>
  <si>
    <t>Izsay Adam</t>
  </si>
  <si>
    <t>Rovný Petr</t>
  </si>
  <si>
    <t>Jurenka Miroslav</t>
  </si>
  <si>
    <t>Bayer Dušan</t>
  </si>
  <si>
    <t>Karel Jan</t>
  </si>
  <si>
    <t>Karel Martin</t>
  </si>
  <si>
    <t>Day Ivo</t>
  </si>
  <si>
    <t>Macejík Jan</t>
  </si>
  <si>
    <t>Bulva Leoš</t>
  </si>
  <si>
    <t>Čechura Zdeněk</t>
  </si>
  <si>
    <t>Bracek Petr</t>
  </si>
  <si>
    <t>Zabloudil Michal</t>
  </si>
  <si>
    <t>Kaláb Zdeněk</t>
  </si>
  <si>
    <t>Andrlík Michal</t>
  </si>
  <si>
    <t>Karel Pavel</t>
  </si>
  <si>
    <t>Zapletal Rostislav</t>
  </si>
  <si>
    <t>Fráňa František</t>
  </si>
  <si>
    <t>Kopčo Patrik</t>
  </si>
  <si>
    <t>Doležal Jakub</t>
  </si>
  <si>
    <t>Horák Šimon</t>
  </si>
  <si>
    <t>Švejcar Antonín jun.</t>
  </si>
  <si>
    <t>Olšaník Tomáš jun.</t>
  </si>
  <si>
    <t>Šulc Vladimír</t>
  </si>
  <si>
    <t>Kneys Jakub</t>
  </si>
  <si>
    <t xml:space="preserve">Celkový přehled Čelákovice Open </t>
  </si>
  <si>
    <t>Loupý Miroslav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</si>
</sst>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"/>
  </numFmts>
  <fonts count="67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2"/>
      <name val="Arial"/>
      <family val="2"/>
    </font>
    <font>
      <b/>
      <sz val="10"/>
      <name val="Arial CE"/>
      <family val="0"/>
    </font>
    <font>
      <i/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8"/>
      <color indexed="41"/>
      <name val="Arial"/>
      <family val="2"/>
    </font>
    <font>
      <i/>
      <sz val="8"/>
      <color indexed="9"/>
      <name val="Arial"/>
      <family val="2"/>
    </font>
    <font>
      <i/>
      <sz val="8"/>
      <color indexed="9"/>
      <name val="Arial CE"/>
      <family val="0"/>
    </font>
    <font>
      <i/>
      <sz val="6"/>
      <name val="Arial"/>
      <family val="2"/>
    </font>
    <font>
      <i/>
      <sz val="6"/>
      <color indexed="42"/>
      <name val="Arial"/>
      <family val="2"/>
    </font>
    <font>
      <b/>
      <i/>
      <sz val="6"/>
      <color indexed="10"/>
      <name val="Arial"/>
      <family val="2"/>
    </font>
    <font>
      <i/>
      <sz val="8"/>
      <color indexed="10"/>
      <name val="Arial CE"/>
      <family val="0"/>
    </font>
    <font>
      <b/>
      <sz val="10"/>
      <name val="Arial"/>
      <family val="2"/>
    </font>
    <font>
      <b/>
      <sz val="20"/>
      <name val="Arial CE"/>
      <family val="0"/>
    </font>
    <font>
      <b/>
      <sz val="14"/>
      <name val="Arial CE"/>
      <family val="0"/>
    </font>
    <font>
      <i/>
      <sz val="10"/>
      <name val="Arial CE"/>
      <family val="0"/>
    </font>
    <font>
      <sz val="10"/>
      <color indexed="8"/>
      <name val="Arial CE"/>
      <family val="0"/>
    </font>
    <font>
      <b/>
      <sz val="16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12"/>
      <name val="Comic Sans MS"/>
      <family val="4"/>
    </font>
    <font>
      <i/>
      <sz val="8"/>
      <name val="Comic Sans MS"/>
      <family val="4"/>
    </font>
    <font>
      <sz val="6"/>
      <name val="Comic Sans MS"/>
      <family val="4"/>
    </font>
    <font>
      <i/>
      <sz val="6"/>
      <name val="Comic Sans MS"/>
      <family val="4"/>
    </font>
    <font>
      <sz val="9"/>
      <name val="Comic Sans MS"/>
      <family val="4"/>
    </font>
    <font>
      <b/>
      <sz val="10"/>
      <color indexed="10"/>
      <name val="Comic Sans MS"/>
      <family val="4"/>
    </font>
    <font>
      <b/>
      <sz val="14"/>
      <name val="Comic Sans MS"/>
      <family val="4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FF0000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double"/>
    </border>
    <border>
      <left style="thin"/>
      <right style="thick"/>
      <top/>
      <bottom style="double"/>
    </border>
    <border>
      <left style="thin"/>
      <right style="thin"/>
      <top style="double"/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n"/>
      <top style="thick"/>
      <bottom style="double"/>
    </border>
    <border>
      <left style="thin"/>
      <right style="thin"/>
      <top style="double"/>
      <bottom style="double"/>
    </border>
    <border>
      <left style="thick"/>
      <right style="thin"/>
      <top style="thick"/>
      <bottom style="double"/>
    </border>
    <border>
      <left style="thick"/>
      <right style="thin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45" applyFont="1" applyBorder="1" applyAlignment="1">
      <alignment horizontal="center"/>
      <protection/>
    </xf>
    <xf numFmtId="0" fontId="2" fillId="0" borderId="13" xfId="45" applyFont="1" applyBorder="1" applyAlignment="1">
      <alignment horizontal="center"/>
      <protection/>
    </xf>
    <xf numFmtId="0" fontId="2" fillId="0" borderId="14" xfId="45" applyFont="1" applyBorder="1" applyAlignment="1">
      <alignment horizontal="center"/>
      <protection/>
    </xf>
    <xf numFmtId="0" fontId="2" fillId="0" borderId="15" xfId="45" applyFont="1" applyBorder="1" applyAlignment="1">
      <alignment horizontal="center"/>
      <protection/>
    </xf>
    <xf numFmtId="0" fontId="0" fillId="0" borderId="0" xfId="0" applyFont="1" applyAlignment="1">
      <alignment/>
    </xf>
    <xf numFmtId="1" fontId="3" fillId="0" borderId="0" xfId="0" applyNumberFormat="1" applyFont="1" applyBorder="1" applyAlignment="1">
      <alignment horizontal="right" vertical="center" indent="1"/>
    </xf>
    <xf numFmtId="1" fontId="3" fillId="0" borderId="16" xfId="0" applyNumberFormat="1" applyFont="1" applyBorder="1" applyAlignment="1">
      <alignment horizontal="right" vertical="center" indent="1"/>
    </xf>
    <xf numFmtId="0" fontId="2" fillId="33" borderId="17" xfId="45" applyFont="1" applyFill="1" applyBorder="1" applyAlignment="1">
      <alignment horizontal="center" vertical="center" wrapText="1"/>
      <protection/>
    </xf>
    <xf numFmtId="0" fontId="2" fillId="33" borderId="18" xfId="4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33" borderId="20" xfId="45" applyFont="1" applyFill="1" applyBorder="1" applyAlignment="1">
      <alignment horizontal="center" vertical="center"/>
      <protection/>
    </xf>
    <xf numFmtId="0" fontId="9" fillId="33" borderId="21" xfId="45" applyFont="1" applyFill="1" applyBorder="1" applyAlignment="1">
      <alignment horizontal="center" vertical="center" wrapText="1"/>
      <protection/>
    </xf>
    <xf numFmtId="0" fontId="9" fillId="33" borderId="22" xfId="45" applyFont="1" applyFill="1" applyBorder="1" applyAlignment="1">
      <alignment horizontal="center" vertical="center" wrapText="1"/>
      <protection/>
    </xf>
    <xf numFmtId="164" fontId="12" fillId="34" borderId="0" xfId="45" applyNumberFormat="1" applyFont="1" applyFill="1" applyBorder="1" applyAlignment="1">
      <alignment horizontal="center" vertical="center"/>
      <protection/>
    </xf>
    <xf numFmtId="164" fontId="12" fillId="34" borderId="23" xfId="45" applyNumberFormat="1" applyFont="1" applyFill="1" applyBorder="1" applyAlignment="1">
      <alignment horizontal="center" vertical="center"/>
      <protection/>
    </xf>
    <xf numFmtId="0" fontId="2" fillId="0" borderId="24" xfId="45" applyFont="1" applyFill="1" applyBorder="1" applyAlignment="1" applyProtection="1">
      <alignment horizontal="left" vertical="center" indent="1"/>
      <protection locked="0"/>
    </xf>
    <xf numFmtId="0" fontId="7" fillId="0" borderId="0" xfId="45" applyFont="1" applyBorder="1" applyAlignment="1">
      <alignment vertical="center"/>
      <protection/>
    </xf>
    <xf numFmtId="0" fontId="2" fillId="0" borderId="0" xfId="45" applyFont="1" applyFill="1" applyBorder="1" applyAlignment="1" applyProtection="1">
      <alignment horizontal="left" vertical="center" indent="1"/>
      <protection locked="0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3" fillId="0" borderId="24" xfId="0" applyNumberFormat="1" applyFont="1" applyBorder="1" applyAlignment="1">
      <alignment horizontal="right" vertical="center" indent="1"/>
    </xf>
    <xf numFmtId="0" fontId="10" fillId="0" borderId="27" xfId="45" applyFont="1" applyFill="1" applyBorder="1" applyAlignment="1">
      <alignment horizontal="center" vertical="center" wrapText="1"/>
      <protection/>
    </xf>
    <xf numFmtId="0" fontId="10" fillId="0" borderId="28" xfId="45" applyFont="1" applyFill="1" applyBorder="1" applyAlignment="1">
      <alignment horizontal="center" vertical="center" wrapText="1"/>
      <protection/>
    </xf>
    <xf numFmtId="0" fontId="11" fillId="0" borderId="29" xfId="0" applyFont="1" applyFill="1" applyBorder="1" applyAlignment="1">
      <alignment horizontal="center" vertical="center" wrapText="1"/>
    </xf>
    <xf numFmtId="164" fontId="13" fillId="34" borderId="28" xfId="45" applyNumberFormat="1" applyFont="1" applyFill="1" applyBorder="1" applyAlignment="1">
      <alignment horizontal="center" vertical="center" wrapText="1"/>
      <protection/>
    </xf>
    <xf numFmtId="164" fontId="13" fillId="34" borderId="30" xfId="45" applyNumberFormat="1" applyFont="1" applyFill="1" applyBorder="1" applyAlignment="1">
      <alignment horizontal="center" vertical="center" wrapText="1"/>
      <protection/>
    </xf>
    <xf numFmtId="1" fontId="14" fillId="33" borderId="21" xfId="45" applyNumberFormat="1" applyFont="1" applyFill="1" applyBorder="1" applyAlignment="1">
      <alignment horizontal="center" vertical="center"/>
      <protection/>
    </xf>
    <xf numFmtId="0" fontId="2" fillId="0" borderId="19" xfId="45" applyFont="1" applyFill="1" applyBorder="1" applyAlignment="1">
      <alignment horizontal="right" vertical="center" indent="1"/>
      <protection/>
    </xf>
    <xf numFmtId="1" fontId="2" fillId="0" borderId="0" xfId="45" applyNumberFormat="1" applyFont="1" applyFill="1" applyBorder="1" applyAlignment="1" applyProtection="1">
      <alignment horizontal="right" vertical="center" indent="1"/>
      <protection locked="0"/>
    </xf>
    <xf numFmtId="1" fontId="2" fillId="0" borderId="24" xfId="4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2" fillId="0" borderId="24" xfId="45" applyFont="1" applyFill="1" applyBorder="1" applyAlignment="1">
      <alignment horizontal="right" vertical="center" indent="1"/>
      <protection/>
    </xf>
    <xf numFmtId="0" fontId="2" fillId="0" borderId="31" xfId="45" applyFont="1" applyFill="1" applyBorder="1" applyAlignment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33" borderId="21" xfId="45" applyFont="1" applyFill="1" applyBorder="1" applyAlignment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1" fontId="2" fillId="0" borderId="0" xfId="45" applyNumberFormat="1" applyFont="1" applyFill="1" applyBorder="1" applyAlignment="1">
      <alignment horizontal="right" vertical="center" indent="1"/>
      <protection/>
    </xf>
    <xf numFmtId="1" fontId="2" fillId="0" borderId="16" xfId="45" applyNumberFormat="1" applyFont="1" applyFill="1" applyBorder="1" applyAlignment="1">
      <alignment horizontal="right" vertical="center" indent="1"/>
      <protection/>
    </xf>
    <xf numFmtId="1" fontId="0" fillId="0" borderId="0" xfId="0" applyNumberFormat="1" applyFont="1" applyFill="1" applyBorder="1" applyAlignment="1" applyProtection="1">
      <alignment horizontal="right" vertical="center" indent="1"/>
      <protection locked="0"/>
    </xf>
    <xf numFmtId="1" fontId="0" fillId="0" borderId="0" xfId="0" applyNumberFormat="1" applyFont="1" applyBorder="1" applyAlignment="1" applyProtection="1">
      <alignment horizontal="right" vertical="center" indent="1"/>
      <protection locked="0"/>
    </xf>
    <xf numFmtId="1" fontId="0" fillId="0" borderId="16" xfId="0" applyNumberFormat="1" applyFont="1" applyBorder="1" applyAlignment="1" applyProtection="1">
      <alignment horizontal="right" vertical="center" indent="1"/>
      <protection locked="0"/>
    </xf>
    <xf numFmtId="1" fontId="6" fillId="0" borderId="24" xfId="45" applyNumberFormat="1" applyFont="1" applyBorder="1" applyAlignment="1">
      <alignment horizontal="center" vertical="center"/>
      <protection/>
    </xf>
    <xf numFmtId="1" fontId="6" fillId="0" borderId="0" xfId="45" applyNumberFormat="1" applyFont="1" applyBorder="1" applyAlignment="1">
      <alignment horizontal="center" vertical="center"/>
      <protection/>
    </xf>
    <xf numFmtId="1" fontId="6" fillId="0" borderId="16" xfId="45" applyNumberFormat="1" applyFont="1" applyBorder="1" applyAlignment="1">
      <alignment horizontal="center" vertical="center"/>
      <protection/>
    </xf>
    <xf numFmtId="1" fontId="3" fillId="0" borderId="23" xfId="0" applyNumberFormat="1" applyFont="1" applyBorder="1" applyAlignment="1">
      <alignment horizontal="right" vertical="center" indent="1"/>
    </xf>
    <xf numFmtId="1" fontId="3" fillId="0" borderId="32" xfId="0" applyNumberFormat="1" applyFont="1" applyBorder="1" applyAlignment="1">
      <alignment horizontal="right" vertical="center" indent="1"/>
    </xf>
    <xf numFmtId="0" fontId="7" fillId="0" borderId="28" xfId="45" applyFont="1" applyBorder="1" applyAlignment="1">
      <alignment vertical="center"/>
      <protection/>
    </xf>
    <xf numFmtId="0" fontId="16" fillId="0" borderId="28" xfId="45" applyFont="1" applyBorder="1" applyAlignment="1" applyProtection="1">
      <alignment horizontal="left" vertical="center"/>
      <protection locked="0"/>
    </xf>
    <xf numFmtId="164" fontId="8" fillId="33" borderId="17" xfId="45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1" fontId="2" fillId="0" borderId="24" xfId="45" applyNumberFormat="1" applyFont="1" applyFill="1" applyBorder="1" applyAlignment="1" applyProtection="1">
      <alignment horizontal="right" vertical="center" indent="1"/>
      <protection locked="0"/>
    </xf>
    <xf numFmtId="0" fontId="2" fillId="0" borderId="33" xfId="45" applyFont="1" applyFill="1" applyBorder="1" applyAlignment="1">
      <alignment horizontal="right" vertical="center" indent="1"/>
      <protection/>
    </xf>
    <xf numFmtId="0" fontId="2" fillId="0" borderId="33" xfId="45" applyFont="1" applyFill="1" applyBorder="1" applyAlignment="1" applyProtection="1">
      <alignment horizontal="left" vertical="center" indent="1"/>
      <protection locked="0"/>
    </xf>
    <xf numFmtId="1" fontId="2" fillId="0" borderId="33" xfId="45" applyNumberFormat="1" applyFont="1" applyFill="1" applyBorder="1" applyAlignment="1" applyProtection="1">
      <alignment horizontal="right" vertical="center" indent="1"/>
      <protection locked="0"/>
    </xf>
    <xf numFmtId="1" fontId="6" fillId="0" borderId="33" xfId="45" applyNumberFormat="1" applyFont="1" applyBorder="1" applyAlignment="1">
      <alignment horizontal="center" vertical="center"/>
      <protection/>
    </xf>
    <xf numFmtId="1" fontId="3" fillId="0" borderId="33" xfId="0" applyNumberFormat="1" applyFont="1" applyBorder="1" applyAlignment="1">
      <alignment horizontal="right" vertical="center" indent="1"/>
    </xf>
    <xf numFmtId="1" fontId="2" fillId="35" borderId="24" xfId="45" applyNumberFormat="1" applyFont="1" applyFill="1" applyBorder="1" applyAlignment="1">
      <alignment horizontal="right" vertical="center" indent="1"/>
      <protection/>
    </xf>
    <xf numFmtId="1" fontId="2" fillId="35" borderId="24" xfId="45" applyNumberFormat="1" applyFont="1" applyFill="1" applyBorder="1" applyAlignment="1">
      <alignment horizontal="right" vertical="center" indent="1"/>
      <protection/>
    </xf>
    <xf numFmtId="1" fontId="2" fillId="35" borderId="33" xfId="45" applyNumberFormat="1" applyFont="1" applyFill="1" applyBorder="1" applyAlignment="1">
      <alignment horizontal="right" vertical="center" indent="1"/>
      <protection/>
    </xf>
    <xf numFmtId="1" fontId="2" fillId="35" borderId="33" xfId="45" applyNumberFormat="1" applyFont="1" applyFill="1" applyBorder="1" applyAlignment="1">
      <alignment horizontal="right" vertical="center" indent="1"/>
      <protection/>
    </xf>
    <xf numFmtId="1" fontId="2" fillId="0" borderId="0" xfId="45" applyNumberFormat="1" applyFont="1" applyFill="1" applyBorder="1" applyAlignment="1" applyProtection="1">
      <alignment horizontal="right" vertical="center" indent="1"/>
      <protection locked="0"/>
    </xf>
    <xf numFmtId="1" fontId="2" fillId="0" borderId="34" xfId="45" applyNumberFormat="1" applyFont="1" applyFill="1" applyBorder="1" applyAlignment="1" applyProtection="1">
      <alignment horizontal="right" vertical="center" indent="1"/>
      <protection locked="0"/>
    </xf>
    <xf numFmtId="1" fontId="2" fillId="35" borderId="0" xfId="45" applyNumberFormat="1" applyFont="1" applyFill="1" applyBorder="1" applyAlignment="1">
      <alignment horizontal="right" vertical="center" indent="1"/>
      <protection/>
    </xf>
    <xf numFmtId="1" fontId="2" fillId="35" borderId="0" xfId="45" applyNumberFormat="1" applyFont="1" applyFill="1" applyBorder="1" applyAlignment="1">
      <alignment horizontal="right" vertical="center" indent="1"/>
      <protection/>
    </xf>
    <xf numFmtId="1" fontId="6" fillId="0" borderId="35" xfId="45" applyNumberFormat="1" applyFont="1" applyBorder="1" applyAlignment="1">
      <alignment horizontal="center" vertical="center"/>
      <protection/>
    </xf>
    <xf numFmtId="1" fontId="2" fillId="0" borderId="34" xfId="45" applyNumberFormat="1" applyFont="1" applyFill="1" applyBorder="1" applyAlignment="1" applyProtection="1">
      <alignment horizontal="right" vertical="center" indent="1"/>
      <protection locked="0"/>
    </xf>
    <xf numFmtId="1" fontId="2" fillId="35" borderId="36" xfId="45" applyNumberFormat="1" applyFont="1" applyFill="1" applyBorder="1" applyAlignment="1">
      <alignment horizontal="right" vertical="center" inden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 indent="1"/>
    </xf>
    <xf numFmtId="0" fontId="22" fillId="0" borderId="39" xfId="0" applyFont="1" applyBorder="1" applyAlignment="1">
      <alignment horizontal="left" vertical="center" indent="1"/>
    </xf>
    <xf numFmtId="1" fontId="27" fillId="0" borderId="40" xfId="45" applyNumberFormat="1" applyFont="1" applyFill="1" applyBorder="1" applyAlignment="1" applyProtection="1">
      <alignment horizontal="center" vertical="center"/>
      <protection locked="0"/>
    </xf>
    <xf numFmtId="0" fontId="28" fillId="0" borderId="40" xfId="45" applyFont="1" applyFill="1" applyBorder="1" applyAlignment="1">
      <alignment horizontal="center" vertical="center" wrapText="1"/>
      <protection/>
    </xf>
    <xf numFmtId="0" fontId="28" fillId="0" borderId="41" xfId="45" applyFont="1" applyFill="1" applyBorder="1" applyAlignment="1">
      <alignment horizontal="center" vertical="center" wrapText="1"/>
      <protection/>
    </xf>
    <xf numFmtId="0" fontId="24" fillId="0" borderId="42" xfId="0" applyFont="1" applyBorder="1" applyAlignment="1">
      <alignment horizontal="left" vertical="center" indent="1"/>
    </xf>
    <xf numFmtId="0" fontId="24" fillId="0" borderId="24" xfId="0" applyFont="1" applyBorder="1" applyAlignment="1">
      <alignment horizontal="left" vertical="center" indent="1"/>
    </xf>
    <xf numFmtId="0" fontId="24" fillId="0" borderId="43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2" fillId="0" borderId="24" xfId="0" applyFont="1" applyBorder="1" applyAlignment="1">
      <alignment/>
    </xf>
    <xf numFmtId="1" fontId="25" fillId="0" borderId="24" xfId="0" applyNumberFormat="1" applyFont="1" applyBorder="1" applyAlignment="1">
      <alignment horizontal="center"/>
    </xf>
    <xf numFmtId="0" fontId="22" fillId="0" borderId="39" xfId="0" applyFont="1" applyBorder="1" applyAlignment="1">
      <alignment/>
    </xf>
    <xf numFmtId="1" fontId="25" fillId="0" borderId="39" xfId="0" applyNumberFormat="1" applyFont="1" applyBorder="1" applyAlignment="1">
      <alignment horizontal="center"/>
    </xf>
    <xf numFmtId="1" fontId="25" fillId="0" borderId="42" xfId="0" applyNumberFormat="1" applyFont="1" applyBorder="1" applyAlignment="1">
      <alignment horizontal="center"/>
    </xf>
    <xf numFmtId="1" fontId="24" fillId="0" borderId="44" xfId="0" applyNumberFormat="1" applyFont="1" applyBorder="1" applyAlignment="1">
      <alignment horizontal="center"/>
    </xf>
    <xf numFmtId="1" fontId="24" fillId="0" borderId="45" xfId="0" applyNumberFormat="1" applyFont="1" applyBorder="1" applyAlignment="1">
      <alignment horizontal="center"/>
    </xf>
    <xf numFmtId="1" fontId="24" fillId="0" borderId="46" xfId="0" applyNumberFormat="1" applyFont="1" applyBorder="1" applyAlignment="1">
      <alignment horizontal="center"/>
    </xf>
    <xf numFmtId="1" fontId="29" fillId="0" borderId="42" xfId="0" applyNumberFormat="1" applyFont="1" applyFill="1" applyBorder="1" applyAlignment="1">
      <alignment horizontal="center" vertical="center"/>
    </xf>
    <xf numFmtId="1" fontId="25" fillId="0" borderId="42" xfId="0" applyNumberFormat="1" applyFont="1" applyFill="1" applyBorder="1" applyAlignment="1">
      <alignment horizontal="center" vertical="center"/>
    </xf>
    <xf numFmtId="1" fontId="24" fillId="0" borderId="44" xfId="0" applyNumberFormat="1" applyFont="1" applyFill="1" applyBorder="1" applyAlignment="1">
      <alignment horizontal="center" vertical="center"/>
    </xf>
    <xf numFmtId="1" fontId="29" fillId="0" borderId="24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1" fontId="24" fillId="0" borderId="45" xfId="0" applyNumberFormat="1" applyFont="1" applyFill="1" applyBorder="1" applyAlignment="1">
      <alignment horizontal="center" vertical="center"/>
    </xf>
    <xf numFmtId="1" fontId="29" fillId="0" borderId="39" xfId="0" applyNumberFormat="1" applyFont="1" applyFill="1" applyBorder="1" applyAlignment="1">
      <alignment horizontal="center" vertical="center"/>
    </xf>
    <xf numFmtId="1" fontId="25" fillId="0" borderId="39" xfId="0" applyNumberFormat="1" applyFont="1" applyFill="1" applyBorder="1" applyAlignment="1">
      <alignment horizontal="center" vertical="center"/>
    </xf>
    <xf numFmtId="1" fontId="24" fillId="0" borderId="46" xfId="0" applyNumberFormat="1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/>
      <protection locked="0"/>
    </xf>
    <xf numFmtId="1" fontId="29" fillId="0" borderId="42" xfId="0" applyNumberFormat="1" applyFont="1" applyBorder="1" applyAlignment="1">
      <alignment horizontal="center"/>
    </xf>
    <xf numFmtId="1" fontId="29" fillId="0" borderId="24" xfId="0" applyNumberFormat="1" applyFont="1" applyBorder="1" applyAlignment="1">
      <alignment horizontal="center"/>
    </xf>
    <xf numFmtId="1" fontId="29" fillId="0" borderId="39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2" fillId="0" borderId="0" xfId="45" applyFont="1" applyFill="1" applyBorder="1" applyAlignment="1">
      <alignment horizontal="center" vertical="center" wrapText="1"/>
      <protection/>
    </xf>
    <xf numFmtId="0" fontId="28" fillId="0" borderId="0" xfId="45" applyFont="1" applyFill="1" applyBorder="1" applyAlignment="1">
      <alignment horizontal="center" vertical="center" wrapText="1"/>
      <protection/>
    </xf>
    <xf numFmtId="1" fontId="24" fillId="0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24" fillId="0" borderId="42" xfId="0" applyFont="1" applyBorder="1" applyAlignment="1">
      <alignment/>
    </xf>
    <xf numFmtId="0" fontId="24" fillId="0" borderId="24" xfId="0" applyFont="1" applyBorder="1" applyAlignment="1">
      <alignment/>
    </xf>
    <xf numFmtId="0" fontId="30" fillId="0" borderId="37" xfId="0" applyFont="1" applyBorder="1" applyAlignment="1">
      <alignment horizontal="center"/>
    </xf>
    <xf numFmtId="0" fontId="30" fillId="0" borderId="38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32" fillId="2" borderId="0" xfId="0" applyFont="1" applyFill="1" applyBorder="1" applyAlignment="1">
      <alignment horizontal="center" vertical="center"/>
    </xf>
    <xf numFmtId="0" fontId="32" fillId="2" borderId="2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47" xfId="45" applyFont="1" applyFill="1" applyBorder="1" applyAlignment="1">
      <alignment horizontal="center" vertical="center"/>
      <protection/>
    </xf>
    <xf numFmtId="0" fontId="22" fillId="0" borderId="47" xfId="45" applyFont="1" applyFill="1" applyBorder="1" applyAlignment="1">
      <alignment horizontal="center" vertical="center" wrapText="1"/>
      <protection/>
    </xf>
    <xf numFmtId="0" fontId="22" fillId="0" borderId="48" xfId="45" applyFont="1" applyFill="1" applyBorder="1" applyAlignment="1">
      <alignment horizontal="center" vertical="center" wrapText="1"/>
      <protection/>
    </xf>
    <xf numFmtId="0" fontId="26" fillId="0" borderId="49" xfId="45" applyFont="1" applyFill="1" applyBorder="1" applyAlignment="1">
      <alignment horizontal="center" vertical="center"/>
      <protection/>
    </xf>
    <xf numFmtId="0" fontId="26" fillId="0" borderId="50" xfId="45" applyFont="1" applyFill="1" applyBorder="1" applyAlignment="1">
      <alignment horizontal="center" vertical="center"/>
      <protection/>
    </xf>
    <xf numFmtId="0" fontId="22" fillId="0" borderId="51" xfId="45" applyFont="1" applyFill="1" applyBorder="1" applyAlignment="1">
      <alignment horizontal="center" vertical="center"/>
      <protection/>
    </xf>
    <xf numFmtId="0" fontId="22" fillId="0" borderId="52" xfId="45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7" fillId="0" borderId="0" xfId="0" applyFont="1" applyFill="1" applyAlignment="1" applyProtection="1">
      <alignment horizontal="left" indent="1"/>
      <protection locked="0"/>
    </xf>
    <xf numFmtId="0" fontId="16" fillId="0" borderId="28" xfId="45" applyFont="1" applyBorder="1" applyAlignment="1" applyProtection="1">
      <alignment horizontal="right" vertical="center" indent="1"/>
      <protection/>
    </xf>
    <xf numFmtId="0" fontId="2" fillId="0" borderId="0" xfId="45" applyAlignment="1">
      <alignment horizontal="center" vertical="center"/>
      <protection/>
    </xf>
    <xf numFmtId="0" fontId="2" fillId="33" borderId="25" xfId="45" applyFont="1" applyFill="1" applyBorder="1" applyAlignment="1">
      <alignment horizontal="center" vertical="center"/>
      <protection/>
    </xf>
    <xf numFmtId="0" fontId="2" fillId="33" borderId="57" xfId="45" applyFill="1" applyBorder="1" applyAlignment="1">
      <alignment horizontal="center" vertical="center"/>
      <protection/>
    </xf>
    <xf numFmtId="0" fontId="4" fillId="33" borderId="33" xfId="45" applyFont="1" applyFill="1" applyBorder="1" applyAlignment="1">
      <alignment horizontal="center" vertical="center"/>
      <protection/>
    </xf>
    <xf numFmtId="0" fontId="4" fillId="33" borderId="36" xfId="45" applyFont="1" applyFill="1" applyBorder="1" applyAlignment="1">
      <alignment horizontal="center" vertical="center"/>
      <protection/>
    </xf>
    <xf numFmtId="0" fontId="2" fillId="33" borderId="58" xfId="45" applyFont="1" applyFill="1" applyBorder="1" applyAlignment="1">
      <alignment horizontal="center" vertical="center"/>
      <protection/>
    </xf>
    <xf numFmtId="0" fontId="2" fillId="33" borderId="58" xfId="45" applyFill="1" applyBorder="1" applyAlignment="1">
      <alignment horizontal="center" vertical="center"/>
      <protection/>
    </xf>
    <xf numFmtId="0" fontId="2" fillId="33" borderId="58" xfId="45" applyFont="1" applyFill="1" applyBorder="1" applyAlignment="1">
      <alignment horizontal="center" vertical="center" wrapText="1"/>
      <protection/>
    </xf>
    <xf numFmtId="0" fontId="2" fillId="33" borderId="59" xfId="45" applyFont="1" applyFill="1" applyBorder="1" applyAlignment="1">
      <alignment horizontal="center" vertical="center" wrapText="1"/>
      <protection/>
    </xf>
    <xf numFmtId="0" fontId="2" fillId="34" borderId="54" xfId="45" applyFont="1" applyFill="1" applyBorder="1" applyAlignment="1">
      <alignment horizontal="center" vertical="center"/>
      <protection/>
    </xf>
    <xf numFmtId="0" fontId="2" fillId="34" borderId="54" xfId="45" applyFill="1" applyBorder="1" applyAlignment="1">
      <alignment horizontal="center" vertical="center"/>
      <protection/>
    </xf>
    <xf numFmtId="0" fontId="2" fillId="34" borderId="60" xfId="45" applyFill="1" applyBorder="1" applyAlignment="1">
      <alignment horizontal="center" vertical="center"/>
      <protection/>
    </xf>
    <xf numFmtId="0" fontId="17" fillId="0" borderId="0" xfId="0" applyFont="1" applyFill="1" applyAlignment="1" applyProtection="1">
      <alignment horizontal="left" wrapText="1" inden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04"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 val="0"/>
        <i val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8" tint="0.7999799847602844"/>
        </patternFill>
      </fill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7"/>
        </patternFill>
      </fill>
    </dxf>
    <dxf>
      <fill>
        <patternFill>
          <bgColor indexed="13"/>
        </patternFill>
      </fill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/>
        <i val="0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CC99"/>
        </patternFill>
      </fill>
      <border/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</font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B67"/>
  <sheetViews>
    <sheetView zoomScale="75" zoomScaleNormal="75" zoomScalePageLayoutView="0" workbookViewId="0" topLeftCell="A1">
      <selection activeCell="D15" sqref="D15"/>
    </sheetView>
  </sheetViews>
  <sheetFormatPr defaultColWidth="9.00390625" defaultRowHeight="12.75"/>
  <cols>
    <col min="1" max="16384" width="9.125" style="6" customWidth="1"/>
  </cols>
  <sheetData>
    <row r="1" spans="1:2" s="11" customFormat="1" ht="13.5" thickBot="1">
      <c r="A1" s="4" t="s">
        <v>3</v>
      </c>
      <c r="B1" s="5" t="s">
        <v>4</v>
      </c>
    </row>
    <row r="2" spans="1:2" s="11" customFormat="1" ht="12.75">
      <c r="A2" s="26">
        <v>0</v>
      </c>
      <c r="B2" s="27">
        <v>0</v>
      </c>
    </row>
    <row r="3" spans="1:2" ht="12.75">
      <c r="A3" s="7">
        <v>1</v>
      </c>
      <c r="B3" s="8">
        <v>50</v>
      </c>
    </row>
    <row r="4" spans="1:2" ht="12.75">
      <c r="A4" s="7">
        <v>2</v>
      </c>
      <c r="B4" s="8">
        <v>45</v>
      </c>
    </row>
    <row r="5" spans="1:2" ht="12.75">
      <c r="A5" s="7">
        <v>3</v>
      </c>
      <c r="B5" s="8">
        <v>42</v>
      </c>
    </row>
    <row r="6" spans="1:2" ht="12.75">
      <c r="A6" s="7">
        <v>4</v>
      </c>
      <c r="B6" s="8">
        <v>40</v>
      </c>
    </row>
    <row r="7" spans="1:2" ht="12.75">
      <c r="A7" s="7">
        <v>5</v>
      </c>
      <c r="B7" s="8">
        <v>39</v>
      </c>
    </row>
    <row r="8" spans="1:2" ht="12.75">
      <c r="A8" s="7">
        <v>6</v>
      </c>
      <c r="B8" s="8">
        <v>38</v>
      </c>
    </row>
    <row r="9" spans="1:2" ht="12.75">
      <c r="A9" s="7">
        <v>7</v>
      </c>
      <c r="B9" s="8">
        <v>37</v>
      </c>
    </row>
    <row r="10" spans="1:2" ht="12.75">
      <c r="A10" s="7">
        <v>8</v>
      </c>
      <c r="B10" s="8">
        <v>36</v>
      </c>
    </row>
    <row r="11" spans="1:2" ht="12.75">
      <c r="A11" s="7">
        <v>9</v>
      </c>
      <c r="B11" s="8">
        <v>35</v>
      </c>
    </row>
    <row r="12" spans="1:2" ht="12.75">
      <c r="A12" s="7">
        <v>10</v>
      </c>
      <c r="B12" s="8">
        <v>34</v>
      </c>
    </row>
    <row r="13" spans="1:2" ht="12.75">
      <c r="A13" s="7">
        <v>11</v>
      </c>
      <c r="B13" s="8">
        <v>33</v>
      </c>
    </row>
    <row r="14" spans="1:2" ht="12.75">
      <c r="A14" s="7">
        <v>12</v>
      </c>
      <c r="B14" s="8">
        <v>32</v>
      </c>
    </row>
    <row r="15" spans="1:2" ht="12.75">
      <c r="A15" s="7">
        <v>13</v>
      </c>
      <c r="B15" s="8">
        <v>31</v>
      </c>
    </row>
    <row r="16" spans="1:2" ht="12.75">
      <c r="A16" s="7">
        <v>14</v>
      </c>
      <c r="B16" s="8">
        <v>30</v>
      </c>
    </row>
    <row r="17" spans="1:2" ht="12.75">
      <c r="A17" s="7">
        <v>15</v>
      </c>
      <c r="B17" s="8">
        <v>29</v>
      </c>
    </row>
    <row r="18" spans="1:2" ht="12.75">
      <c r="A18" s="7">
        <v>16</v>
      </c>
      <c r="B18" s="8">
        <v>28</v>
      </c>
    </row>
    <row r="19" spans="1:2" ht="12.75">
      <c r="A19" s="7">
        <v>17</v>
      </c>
      <c r="B19" s="8">
        <v>27</v>
      </c>
    </row>
    <row r="20" spans="1:2" ht="12.75">
      <c r="A20" s="7">
        <v>18</v>
      </c>
      <c r="B20" s="8">
        <v>26</v>
      </c>
    </row>
    <row r="21" spans="1:2" ht="12.75">
      <c r="A21" s="7">
        <v>19</v>
      </c>
      <c r="B21" s="8">
        <v>25</v>
      </c>
    </row>
    <row r="22" spans="1:2" ht="12.75">
      <c r="A22" s="7">
        <v>20</v>
      </c>
      <c r="B22" s="8">
        <v>24</v>
      </c>
    </row>
    <row r="23" spans="1:2" ht="12.75">
      <c r="A23" s="7">
        <v>21</v>
      </c>
      <c r="B23" s="8">
        <v>23</v>
      </c>
    </row>
    <row r="24" spans="1:2" ht="12.75">
      <c r="A24" s="7">
        <v>22</v>
      </c>
      <c r="B24" s="8">
        <v>22</v>
      </c>
    </row>
    <row r="25" spans="1:2" ht="12.75">
      <c r="A25" s="7">
        <v>23</v>
      </c>
      <c r="B25" s="8">
        <v>21</v>
      </c>
    </row>
    <row r="26" spans="1:2" ht="12.75">
      <c r="A26" s="7">
        <v>24</v>
      </c>
      <c r="B26" s="8">
        <v>20</v>
      </c>
    </row>
    <row r="27" spans="1:2" ht="12.75">
      <c r="A27" s="7">
        <v>25</v>
      </c>
      <c r="B27" s="8">
        <v>19</v>
      </c>
    </row>
    <row r="28" spans="1:2" ht="12.75">
      <c r="A28" s="7">
        <v>26</v>
      </c>
      <c r="B28" s="8">
        <v>18</v>
      </c>
    </row>
    <row r="29" spans="1:2" ht="12.75">
      <c r="A29" s="7">
        <v>27</v>
      </c>
      <c r="B29" s="8">
        <v>17</v>
      </c>
    </row>
    <row r="30" spans="1:2" ht="12.75">
      <c r="A30" s="7">
        <v>28</v>
      </c>
      <c r="B30" s="8">
        <v>16</v>
      </c>
    </row>
    <row r="31" spans="1:2" ht="12.75">
      <c r="A31" s="7">
        <v>29</v>
      </c>
      <c r="B31" s="8">
        <v>15</v>
      </c>
    </row>
    <row r="32" spans="1:2" ht="12.75">
      <c r="A32" s="7">
        <v>30</v>
      </c>
      <c r="B32" s="8">
        <v>14</v>
      </c>
    </row>
    <row r="33" spans="1:2" ht="12.75">
      <c r="A33" s="7">
        <v>31</v>
      </c>
      <c r="B33" s="8">
        <v>13</v>
      </c>
    </row>
    <row r="34" spans="1:2" ht="12.75">
      <c r="A34" s="7">
        <v>32</v>
      </c>
      <c r="B34" s="8">
        <v>12</v>
      </c>
    </row>
    <row r="35" spans="1:2" ht="12.75">
      <c r="A35" s="7">
        <v>33</v>
      </c>
      <c r="B35" s="8">
        <v>11</v>
      </c>
    </row>
    <row r="36" spans="1:2" ht="12.75">
      <c r="A36" s="7">
        <v>34</v>
      </c>
      <c r="B36" s="8">
        <v>10</v>
      </c>
    </row>
    <row r="37" spans="1:2" ht="12.75">
      <c r="A37" s="7">
        <v>35</v>
      </c>
      <c r="B37" s="8">
        <v>9</v>
      </c>
    </row>
    <row r="38" spans="1:2" ht="12.75">
      <c r="A38" s="7">
        <v>36</v>
      </c>
      <c r="B38" s="8">
        <v>8</v>
      </c>
    </row>
    <row r="39" spans="1:2" ht="12.75">
      <c r="A39" s="7">
        <v>37</v>
      </c>
      <c r="B39" s="8">
        <v>7</v>
      </c>
    </row>
    <row r="40" spans="1:2" ht="12.75">
      <c r="A40" s="7">
        <v>38</v>
      </c>
      <c r="B40" s="8">
        <v>6</v>
      </c>
    </row>
    <row r="41" spans="1:2" ht="12.75">
      <c r="A41" s="7">
        <v>39</v>
      </c>
      <c r="B41" s="8">
        <v>5</v>
      </c>
    </row>
    <row r="42" spans="1:2" ht="12.75">
      <c r="A42" s="7">
        <v>40</v>
      </c>
      <c r="B42" s="8">
        <v>4</v>
      </c>
    </row>
    <row r="43" spans="1:2" ht="12.75">
      <c r="A43" s="7">
        <v>41</v>
      </c>
      <c r="B43" s="8">
        <v>3</v>
      </c>
    </row>
    <row r="44" spans="1:2" ht="12.75">
      <c r="A44" s="7">
        <v>42</v>
      </c>
      <c r="B44" s="8">
        <v>2</v>
      </c>
    </row>
    <row r="45" spans="1:2" ht="12.75">
      <c r="A45" s="7">
        <v>43</v>
      </c>
      <c r="B45" s="8">
        <v>1</v>
      </c>
    </row>
    <row r="46" spans="1:2" ht="12.75">
      <c r="A46" s="7">
        <v>44</v>
      </c>
      <c r="B46" s="8">
        <v>0</v>
      </c>
    </row>
    <row r="47" spans="1:2" ht="12.75">
      <c r="A47" s="7">
        <v>45</v>
      </c>
      <c r="B47" s="8">
        <v>0</v>
      </c>
    </row>
    <row r="48" spans="1:2" ht="12.75">
      <c r="A48" s="7">
        <v>46</v>
      </c>
      <c r="B48" s="8">
        <v>0</v>
      </c>
    </row>
    <row r="49" spans="1:2" ht="12.75">
      <c r="A49" s="7">
        <v>47</v>
      </c>
      <c r="B49" s="8">
        <v>0</v>
      </c>
    </row>
    <row r="50" spans="1:2" ht="12.75">
      <c r="A50" s="7">
        <v>48</v>
      </c>
      <c r="B50" s="8">
        <v>0</v>
      </c>
    </row>
    <row r="51" spans="1:2" ht="12.75">
      <c r="A51" s="7">
        <v>49</v>
      </c>
      <c r="B51" s="8">
        <v>0</v>
      </c>
    </row>
    <row r="52" spans="1:2" ht="12.75">
      <c r="A52" s="7">
        <v>50</v>
      </c>
      <c r="B52" s="8">
        <v>0</v>
      </c>
    </row>
    <row r="53" spans="1:2" ht="12.75">
      <c r="A53" s="7">
        <v>51</v>
      </c>
      <c r="B53" s="8">
        <v>0</v>
      </c>
    </row>
    <row r="54" spans="1:2" ht="12.75">
      <c r="A54" s="7">
        <v>52</v>
      </c>
      <c r="B54" s="8">
        <v>0</v>
      </c>
    </row>
    <row r="55" spans="1:2" ht="12.75">
      <c r="A55" s="7">
        <v>53</v>
      </c>
      <c r="B55" s="8">
        <v>0</v>
      </c>
    </row>
    <row r="56" spans="1:2" ht="12.75">
      <c r="A56" s="7">
        <v>54</v>
      </c>
      <c r="B56" s="8">
        <v>0</v>
      </c>
    </row>
    <row r="57" spans="1:2" ht="12.75">
      <c r="A57" s="7">
        <v>55</v>
      </c>
      <c r="B57" s="8">
        <v>0</v>
      </c>
    </row>
    <row r="58" spans="1:2" ht="12.75">
      <c r="A58" s="7">
        <v>56</v>
      </c>
      <c r="B58" s="8">
        <v>0</v>
      </c>
    </row>
    <row r="59" spans="1:2" ht="12.75">
      <c r="A59" s="7">
        <v>57</v>
      </c>
      <c r="B59" s="8">
        <v>0</v>
      </c>
    </row>
    <row r="60" spans="1:2" ht="12.75">
      <c r="A60" s="7">
        <v>58</v>
      </c>
      <c r="B60" s="8">
        <v>0</v>
      </c>
    </row>
    <row r="61" spans="1:2" ht="12.75">
      <c r="A61" s="7">
        <v>59</v>
      </c>
      <c r="B61" s="8">
        <v>0</v>
      </c>
    </row>
    <row r="62" spans="1:2" ht="12.75">
      <c r="A62" s="7">
        <v>60</v>
      </c>
      <c r="B62" s="8">
        <v>0</v>
      </c>
    </row>
    <row r="63" spans="1:2" ht="12.75">
      <c r="A63" s="7">
        <v>61</v>
      </c>
      <c r="B63" s="8">
        <v>0</v>
      </c>
    </row>
    <row r="64" spans="1:2" ht="12.75">
      <c r="A64" s="7">
        <v>62</v>
      </c>
      <c r="B64" s="8">
        <v>0</v>
      </c>
    </row>
    <row r="65" spans="1:2" ht="12.75">
      <c r="A65" s="7">
        <v>63</v>
      </c>
      <c r="B65" s="8">
        <v>0</v>
      </c>
    </row>
    <row r="66" spans="1:2" ht="12.75">
      <c r="A66" s="7">
        <v>64</v>
      </c>
      <c r="B66" s="8">
        <v>0</v>
      </c>
    </row>
    <row r="67" spans="1:2" ht="13.5" thickBot="1">
      <c r="A67" s="9">
        <v>65</v>
      </c>
      <c r="B67" s="10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9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.75390625" style="125" customWidth="1"/>
    <col min="2" max="2" width="6.125" style="83" customWidth="1"/>
    <col min="3" max="3" width="22.75390625" style="83" customWidth="1"/>
    <col min="4" max="11" width="2.875" style="83" customWidth="1"/>
    <col min="12" max="14" width="6.75390625" style="83" customWidth="1"/>
    <col min="15" max="15" width="3.75390625" style="125" customWidth="1"/>
    <col min="16" max="16" width="6.125" style="83" customWidth="1"/>
    <col min="17" max="17" width="22.75390625" style="83" customWidth="1"/>
    <col min="18" max="25" width="2.875" style="83" customWidth="1"/>
    <col min="26" max="27" width="6.75390625" style="83" customWidth="1"/>
    <col min="28" max="28" width="9.125" style="83" customWidth="1"/>
    <col min="29" max="29" width="6.125" style="83" customWidth="1"/>
    <col min="30" max="30" width="17.75390625" style="83" customWidth="1"/>
    <col min="31" max="40" width="2.875" style="83" customWidth="1"/>
    <col min="41" max="42" width="6.75390625" style="83" customWidth="1"/>
    <col min="43" max="43" width="9.125" style="83" customWidth="1"/>
    <col min="44" max="44" width="6.125" style="83" customWidth="1"/>
    <col min="45" max="45" width="17.75390625" style="83" customWidth="1"/>
    <col min="46" max="55" width="2.875" style="83" customWidth="1"/>
    <col min="56" max="57" width="6.75390625" style="83" customWidth="1"/>
    <col min="58" max="58" width="9.125" style="83" customWidth="1"/>
    <col min="59" max="59" width="6.125" style="83" customWidth="1"/>
    <col min="60" max="60" width="17.75390625" style="83" customWidth="1"/>
    <col min="61" max="70" width="2.875" style="83" customWidth="1"/>
    <col min="71" max="72" width="6.75390625" style="83" customWidth="1"/>
    <col min="73" max="16384" width="9.125" style="83" customWidth="1"/>
  </cols>
  <sheetData>
    <row r="1" spans="2:72" ht="24.75">
      <c r="B1" s="134" t="s">
        <v>79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85"/>
      <c r="AC1" s="84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4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4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</row>
    <row r="2" spans="16:72" ht="3" customHeight="1"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</row>
    <row r="3" spans="2:70" ht="23.25" thickBot="1">
      <c r="B3" s="132" t="str">
        <f>'F1'!A1</f>
        <v>F1 1:10 - 2019 léto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21"/>
      <c r="P3" s="132" t="str">
        <f>'Hobby EP-2'!A1</f>
        <v>Hobby EP 1:10 - 2019 léto</v>
      </c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E3" s="86"/>
      <c r="AF3" s="86"/>
      <c r="AG3" s="86"/>
      <c r="AH3" s="86"/>
      <c r="AI3" s="86"/>
      <c r="AJ3" s="86"/>
      <c r="AK3" s="86"/>
      <c r="AL3" s="86"/>
      <c r="AM3" s="86"/>
      <c r="AN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I3" s="86"/>
      <c r="BJ3" s="86"/>
      <c r="BK3" s="86"/>
      <c r="BL3" s="86"/>
      <c r="BM3" s="86"/>
      <c r="BN3" s="86"/>
      <c r="BO3" s="86"/>
      <c r="BP3" s="86"/>
      <c r="BQ3" s="86"/>
      <c r="BR3" s="86"/>
    </row>
    <row r="4" spans="2:27" ht="16.5" customHeight="1" thickBot="1" thickTop="1">
      <c r="B4" s="140" t="s">
        <v>2</v>
      </c>
      <c r="C4" s="138" t="s">
        <v>0</v>
      </c>
      <c r="D4" s="135" t="s">
        <v>1</v>
      </c>
      <c r="E4" s="135"/>
      <c r="F4" s="135"/>
      <c r="G4" s="135"/>
      <c r="H4" s="135"/>
      <c r="I4" s="135"/>
      <c r="J4" s="135"/>
      <c r="K4" s="135"/>
      <c r="L4" s="136" t="s">
        <v>8</v>
      </c>
      <c r="M4" s="137"/>
      <c r="N4" s="122"/>
      <c r="P4" s="140" t="s">
        <v>2</v>
      </c>
      <c r="Q4" s="138" t="s">
        <v>0</v>
      </c>
      <c r="R4" s="135" t="s">
        <v>1</v>
      </c>
      <c r="S4" s="135"/>
      <c r="T4" s="135"/>
      <c r="U4" s="135"/>
      <c r="V4" s="135"/>
      <c r="W4" s="135"/>
      <c r="X4" s="135"/>
      <c r="Y4" s="135"/>
      <c r="Z4" s="136" t="s">
        <v>8</v>
      </c>
      <c r="AA4" s="137"/>
    </row>
    <row r="5" spans="2:27" ht="16.5" customHeight="1" thickBot="1" thickTop="1">
      <c r="B5" s="141"/>
      <c r="C5" s="139"/>
      <c r="D5" s="93">
        <v>1</v>
      </c>
      <c r="E5" s="93">
        <v>2</v>
      </c>
      <c r="F5" s="93">
        <v>3</v>
      </c>
      <c r="G5" s="93">
        <v>4</v>
      </c>
      <c r="H5" s="93">
        <v>5</v>
      </c>
      <c r="I5" s="93">
        <v>6</v>
      </c>
      <c r="J5" s="93">
        <v>7</v>
      </c>
      <c r="K5" s="93">
        <v>8</v>
      </c>
      <c r="L5" s="94" t="s">
        <v>6</v>
      </c>
      <c r="M5" s="95" t="s">
        <v>7</v>
      </c>
      <c r="N5" s="123"/>
      <c r="P5" s="141"/>
      <c r="Q5" s="139"/>
      <c r="R5" s="93">
        <v>1</v>
      </c>
      <c r="S5" s="93">
        <v>2</v>
      </c>
      <c r="T5" s="93">
        <v>3</v>
      </c>
      <c r="U5" s="93">
        <v>4</v>
      </c>
      <c r="V5" s="93">
        <v>5</v>
      </c>
      <c r="W5" s="93">
        <v>6</v>
      </c>
      <c r="X5" s="93">
        <v>7</v>
      </c>
      <c r="Y5" s="93">
        <v>8</v>
      </c>
      <c r="Z5" s="94" t="s">
        <v>6</v>
      </c>
      <c r="AA5" s="95" t="s">
        <v>7</v>
      </c>
    </row>
    <row r="6" spans="2:27" ht="17.25" thickTop="1">
      <c r="B6" s="98">
        <v>1</v>
      </c>
      <c r="C6" s="96" t="str">
        <f>'F1'!B6</f>
        <v>Pfeffer Miloslav</v>
      </c>
      <c r="D6" s="108">
        <f>'F1'!C6</f>
        <v>0</v>
      </c>
      <c r="E6" s="108">
        <f>'F1'!D6</f>
        <v>1</v>
      </c>
      <c r="F6" s="108">
        <f>'F1'!E6</f>
        <v>1</v>
      </c>
      <c r="G6" s="108">
        <f>'F1'!F6</f>
        <v>2</v>
      </c>
      <c r="H6" s="108">
        <f>'F1'!G6</f>
        <v>0</v>
      </c>
      <c r="I6" s="108">
        <f>'F1'!H6</f>
        <v>2</v>
      </c>
      <c r="J6" s="108">
        <f>'F1'!I6</f>
        <v>2</v>
      </c>
      <c r="K6" s="108">
        <f>'F1'!J6</f>
        <v>4</v>
      </c>
      <c r="L6" s="109">
        <f>'F1'!R6</f>
        <v>275</v>
      </c>
      <c r="M6" s="110">
        <f>'F1'!S6</f>
        <v>235</v>
      </c>
      <c r="N6" s="124"/>
      <c r="P6" s="98">
        <v>1</v>
      </c>
      <c r="Q6" s="96" t="str">
        <f>'Hobby EP-2'!B6</f>
        <v>Doležán Martin</v>
      </c>
      <c r="R6" s="108">
        <f>'Hobby EP-2'!C6</f>
        <v>0</v>
      </c>
      <c r="S6" s="108">
        <f>'Hobby EP-2'!D6</f>
        <v>1</v>
      </c>
      <c r="T6" s="108">
        <f>'Hobby EP-2'!E6</f>
        <v>1</v>
      </c>
      <c r="U6" s="108">
        <f>'Hobby EP-2'!F6</f>
        <v>1</v>
      </c>
      <c r="V6" s="108">
        <f>'Hobby EP-2'!G6</f>
        <v>0</v>
      </c>
      <c r="W6" s="108">
        <f>'Hobby EP-2'!H6</f>
        <v>1</v>
      </c>
      <c r="X6" s="108">
        <f>'Hobby EP-2'!I6</f>
        <v>1</v>
      </c>
      <c r="Y6" s="108">
        <f>'Hobby EP-2'!J6</f>
        <v>0</v>
      </c>
      <c r="Z6" s="109">
        <f>'Hobby EP-2'!R6</f>
        <v>250</v>
      </c>
      <c r="AA6" s="110">
        <f>'Hobby EP-2'!S6</f>
        <v>250</v>
      </c>
    </row>
    <row r="7" spans="2:27" ht="16.5">
      <c r="B7" s="99">
        <v>2</v>
      </c>
      <c r="C7" s="97" t="str">
        <f>'F1'!B7</f>
        <v>Roček Jakub</v>
      </c>
      <c r="D7" s="111">
        <f>'F1'!C7</f>
        <v>0</v>
      </c>
      <c r="E7" s="111">
        <f>'F1'!D7</f>
        <v>0</v>
      </c>
      <c r="F7" s="111">
        <f>'F1'!E7</f>
        <v>0</v>
      </c>
      <c r="G7" s="111">
        <f>'F1'!F7</f>
        <v>1</v>
      </c>
      <c r="H7" s="111">
        <f>'F1'!G7</f>
        <v>0</v>
      </c>
      <c r="I7" s="111">
        <f>'F1'!H7</f>
        <v>1</v>
      </c>
      <c r="J7" s="111">
        <f>'F1'!I7</f>
        <v>1</v>
      </c>
      <c r="K7" s="111">
        <f>'F1'!J7</f>
        <v>1</v>
      </c>
      <c r="L7" s="112">
        <f>'F1'!R7</f>
        <v>200</v>
      </c>
      <c r="M7" s="113">
        <f>'F1'!S7</f>
        <v>200</v>
      </c>
      <c r="N7" s="124"/>
      <c r="P7" s="99">
        <v>2</v>
      </c>
      <c r="Q7" s="97" t="str">
        <f>'Hobby EP-2'!B7</f>
        <v>Kejdana Pavel st.</v>
      </c>
      <c r="R7" s="111">
        <f>'Hobby EP-2'!C7</f>
        <v>0</v>
      </c>
      <c r="S7" s="111">
        <f>'Hobby EP-2'!D7</f>
        <v>2</v>
      </c>
      <c r="T7" s="111">
        <f>'Hobby EP-2'!E7</f>
        <v>2</v>
      </c>
      <c r="U7" s="111">
        <f>'Hobby EP-2'!F7</f>
        <v>2</v>
      </c>
      <c r="V7" s="111">
        <f>'Hobby EP-2'!G7</f>
        <v>0</v>
      </c>
      <c r="W7" s="111">
        <f>'Hobby EP-2'!H7</f>
        <v>2</v>
      </c>
      <c r="X7" s="111">
        <f>'Hobby EP-2'!I7</f>
        <v>2</v>
      </c>
      <c r="Y7" s="111">
        <f>'Hobby EP-2'!J7</f>
        <v>1</v>
      </c>
      <c r="Z7" s="112">
        <f>'Hobby EP-2'!R7</f>
        <v>275</v>
      </c>
      <c r="AA7" s="113">
        <f>'Hobby EP-2'!S7</f>
        <v>230</v>
      </c>
    </row>
    <row r="8" spans="2:27" ht="16.5">
      <c r="B8" s="99">
        <v>3</v>
      </c>
      <c r="C8" s="97" t="str">
        <f>'F1'!B8</f>
        <v>Trégr Jaromír</v>
      </c>
      <c r="D8" s="111">
        <f>'F1'!C8</f>
        <v>0</v>
      </c>
      <c r="E8" s="111">
        <f>'F1'!D8</f>
        <v>2</v>
      </c>
      <c r="F8" s="111">
        <f>'F1'!E8</f>
        <v>3</v>
      </c>
      <c r="G8" s="111">
        <f>'F1'!F8</f>
        <v>0</v>
      </c>
      <c r="H8" s="111">
        <f>'F1'!G8</f>
        <v>0</v>
      </c>
      <c r="I8" s="111">
        <f>'F1'!H8</f>
        <v>3</v>
      </c>
      <c r="J8" s="111">
        <f>'F1'!I8</f>
        <v>7</v>
      </c>
      <c r="K8" s="111">
        <f>'F1'!J8</f>
        <v>0</v>
      </c>
      <c r="L8" s="112">
        <f>'F1'!R8</f>
        <v>166</v>
      </c>
      <c r="M8" s="113">
        <f>'F1'!S8</f>
        <v>166</v>
      </c>
      <c r="N8" s="124"/>
      <c r="P8" s="99">
        <v>3</v>
      </c>
      <c r="Q8" s="97" t="str">
        <f>'Hobby EP-2'!B8</f>
        <v>Vlk Miroslav</v>
      </c>
      <c r="R8" s="111">
        <f>'Hobby EP-2'!C8</f>
        <v>0</v>
      </c>
      <c r="S8" s="111">
        <f>'Hobby EP-2'!D8</f>
        <v>3</v>
      </c>
      <c r="T8" s="111">
        <f>'Hobby EP-2'!E8</f>
        <v>3</v>
      </c>
      <c r="U8" s="111">
        <f>'Hobby EP-2'!F8</f>
        <v>0</v>
      </c>
      <c r="V8" s="111">
        <f>'Hobby EP-2'!G8</f>
        <v>0</v>
      </c>
      <c r="W8" s="111">
        <f>'Hobby EP-2'!H8</f>
        <v>4</v>
      </c>
      <c r="X8" s="111">
        <f>'Hobby EP-2'!I8</f>
        <v>4</v>
      </c>
      <c r="Y8" s="111">
        <f>'Hobby EP-2'!J8</f>
        <v>3</v>
      </c>
      <c r="Z8" s="112">
        <f>'Hobby EP-2'!R8</f>
        <v>206</v>
      </c>
      <c r="AA8" s="113">
        <f>'Hobby EP-2'!S8</f>
        <v>206</v>
      </c>
    </row>
    <row r="9" spans="1:27" ht="16.5">
      <c r="A9" s="125">
        <v>1</v>
      </c>
      <c r="B9" s="89">
        <v>4</v>
      </c>
      <c r="C9" s="91" t="str">
        <f>'F1'!B9</f>
        <v>Trégr Jakub jun.</v>
      </c>
      <c r="D9" s="111">
        <f>'F1'!C9</f>
        <v>0</v>
      </c>
      <c r="E9" s="111">
        <f>'F1'!D9</f>
        <v>3</v>
      </c>
      <c r="F9" s="111">
        <f>'F1'!E9</f>
        <v>4</v>
      </c>
      <c r="G9" s="111">
        <f>'F1'!F9</f>
        <v>0</v>
      </c>
      <c r="H9" s="111">
        <f>'F1'!G9</f>
        <v>0</v>
      </c>
      <c r="I9" s="111">
        <f>'F1'!H9</f>
        <v>4</v>
      </c>
      <c r="J9" s="111">
        <f>'F1'!I9</f>
        <v>6</v>
      </c>
      <c r="K9" s="111">
        <f>'F1'!J9</f>
        <v>0</v>
      </c>
      <c r="L9" s="112">
        <f>'F1'!R9</f>
        <v>160</v>
      </c>
      <c r="M9" s="113">
        <f>'F1'!S9</f>
        <v>160</v>
      </c>
      <c r="N9" s="124"/>
      <c r="O9" s="125">
        <v>1</v>
      </c>
      <c r="P9" s="89">
        <v>4</v>
      </c>
      <c r="Q9" s="91" t="str">
        <f>'Hobby EP-2'!B9</f>
        <v>Olšaník Jakub jun.</v>
      </c>
      <c r="R9" s="111">
        <f>'Hobby EP-2'!C9</f>
        <v>0</v>
      </c>
      <c r="S9" s="111">
        <f>'Hobby EP-2'!D9</f>
        <v>4</v>
      </c>
      <c r="T9" s="111">
        <f>'Hobby EP-2'!E9</f>
        <v>4</v>
      </c>
      <c r="U9" s="111">
        <f>'Hobby EP-2'!F9</f>
        <v>0</v>
      </c>
      <c r="V9" s="111">
        <f>'Hobby EP-2'!G9</f>
        <v>0</v>
      </c>
      <c r="W9" s="111">
        <f>'Hobby EP-2'!H9</f>
        <v>0</v>
      </c>
      <c r="X9" s="111">
        <f>'Hobby EP-2'!I9</f>
        <v>6</v>
      </c>
      <c r="Y9" s="111">
        <f>'Hobby EP-2'!J9</f>
        <v>5</v>
      </c>
      <c r="Z9" s="112">
        <f>'Hobby EP-2'!R9</f>
        <v>157</v>
      </c>
      <c r="AA9" s="113">
        <f>'Hobby EP-2'!S9</f>
        <v>157</v>
      </c>
    </row>
    <row r="10" spans="1:27" ht="16.5">
      <c r="A10" s="125">
        <v>2</v>
      </c>
      <c r="B10" s="89">
        <v>5</v>
      </c>
      <c r="C10" s="91" t="str">
        <f>'F1'!B10</f>
        <v>Holub Lukáš jun.</v>
      </c>
      <c r="D10" s="111">
        <f>'F1'!C10</f>
        <v>0</v>
      </c>
      <c r="E10" s="111">
        <f>'F1'!D10</f>
        <v>0</v>
      </c>
      <c r="F10" s="111">
        <f>'F1'!E10</f>
        <v>2</v>
      </c>
      <c r="G10" s="111">
        <f>'F1'!F10</f>
        <v>0</v>
      </c>
      <c r="H10" s="111">
        <f>'F1'!G10</f>
        <v>0</v>
      </c>
      <c r="I10" s="111">
        <f>'F1'!H10</f>
        <v>0</v>
      </c>
      <c r="J10" s="111">
        <f>'F1'!I10</f>
        <v>3</v>
      </c>
      <c r="K10" s="111">
        <f>'F1'!J10</f>
        <v>2</v>
      </c>
      <c r="L10" s="112">
        <f>'F1'!R10</f>
        <v>132</v>
      </c>
      <c r="M10" s="113">
        <f>'F1'!S10</f>
        <v>132</v>
      </c>
      <c r="N10" s="124"/>
      <c r="O10" s="125">
        <v>2</v>
      </c>
      <c r="P10" s="89">
        <v>5</v>
      </c>
      <c r="Q10" s="91" t="str">
        <f>'Hobby EP-2'!B10</f>
        <v>Rajniš Adam jun.</v>
      </c>
      <c r="R10" s="111">
        <f>'Hobby EP-2'!C10</f>
        <v>0</v>
      </c>
      <c r="S10" s="111">
        <f>'Hobby EP-2'!D10</f>
        <v>0</v>
      </c>
      <c r="T10" s="111">
        <f>'Hobby EP-2'!E10</f>
        <v>6</v>
      </c>
      <c r="U10" s="111">
        <f>'Hobby EP-2'!F10</f>
        <v>5</v>
      </c>
      <c r="V10" s="111">
        <f>'Hobby EP-2'!G10</f>
        <v>0</v>
      </c>
      <c r="W10" s="111">
        <f>'Hobby EP-2'!H10</f>
        <v>6</v>
      </c>
      <c r="X10" s="111">
        <f>'Hobby EP-2'!I10</f>
        <v>0</v>
      </c>
      <c r="Y10" s="111">
        <f>'Hobby EP-2'!J10</f>
        <v>4</v>
      </c>
      <c r="Z10" s="112">
        <f>'Hobby EP-2'!R10</f>
        <v>155</v>
      </c>
      <c r="AA10" s="113">
        <f>'Hobby EP-2'!S10</f>
        <v>155</v>
      </c>
    </row>
    <row r="11" spans="2:27" ht="16.5">
      <c r="B11" s="89">
        <v>6</v>
      </c>
      <c r="C11" s="91" t="str">
        <f>'F1'!B11</f>
        <v>Roček Vladimír</v>
      </c>
      <c r="D11" s="111">
        <f>'F1'!C11</f>
        <v>0</v>
      </c>
      <c r="E11" s="111">
        <f>'F1'!D11</f>
        <v>0</v>
      </c>
      <c r="F11" s="111">
        <f>'F1'!E11</f>
        <v>0</v>
      </c>
      <c r="G11" s="111">
        <f>'F1'!F11</f>
        <v>3</v>
      </c>
      <c r="H11" s="111">
        <f>'F1'!G11</f>
        <v>0</v>
      </c>
      <c r="I11" s="111">
        <f>'F1'!H11</f>
        <v>0</v>
      </c>
      <c r="J11" s="111">
        <f>'F1'!I11</f>
        <v>5</v>
      </c>
      <c r="K11" s="111">
        <f>'F1'!J11</f>
        <v>3</v>
      </c>
      <c r="L11" s="112">
        <f>'F1'!R11</f>
        <v>123</v>
      </c>
      <c r="M11" s="113">
        <f>'F1'!S11</f>
        <v>123</v>
      </c>
      <c r="N11" s="124"/>
      <c r="P11" s="89">
        <v>6</v>
      </c>
      <c r="Q11" s="91" t="str">
        <f>'Hobby EP-2'!B11</f>
        <v>Nalezínek Jiří</v>
      </c>
      <c r="R11" s="111">
        <f>'Hobby EP-2'!C11</f>
        <v>0</v>
      </c>
      <c r="S11" s="111">
        <f>'Hobby EP-2'!D11</f>
        <v>0</v>
      </c>
      <c r="T11" s="111">
        <f>'Hobby EP-2'!E11</f>
        <v>5</v>
      </c>
      <c r="U11" s="111">
        <f>'Hobby EP-2'!F11</f>
        <v>6</v>
      </c>
      <c r="V11" s="111">
        <f>'Hobby EP-2'!G11</f>
        <v>0</v>
      </c>
      <c r="W11" s="111">
        <f>'Hobby EP-2'!H11</f>
        <v>0</v>
      </c>
      <c r="X11" s="111">
        <f>'Hobby EP-2'!I11</f>
        <v>5</v>
      </c>
      <c r="Y11" s="111">
        <f>'Hobby EP-2'!J11</f>
        <v>6</v>
      </c>
      <c r="Z11" s="112">
        <f>'Hobby EP-2'!R11</f>
        <v>154</v>
      </c>
      <c r="AA11" s="113">
        <f>'Hobby EP-2'!S11</f>
        <v>154</v>
      </c>
    </row>
    <row r="12" spans="1:27" ht="16.5">
      <c r="A12" s="125">
        <v>3</v>
      </c>
      <c r="B12" s="89">
        <v>7</v>
      </c>
      <c r="C12" s="91" t="str">
        <f>'F1'!B12</f>
        <v>Olšaník Jakub jun.</v>
      </c>
      <c r="D12" s="111">
        <f>'F1'!C12</f>
        <v>0</v>
      </c>
      <c r="E12" s="111">
        <f>'F1'!D12</f>
        <v>0</v>
      </c>
      <c r="F12" s="111">
        <f>'F1'!E12</f>
        <v>0</v>
      </c>
      <c r="G12" s="111">
        <f>'F1'!F12</f>
        <v>4</v>
      </c>
      <c r="H12" s="111">
        <f>'F1'!G12</f>
        <v>0</v>
      </c>
      <c r="I12" s="111">
        <f>'F1'!H12</f>
        <v>0</v>
      </c>
      <c r="J12" s="111">
        <f>'F1'!I12</f>
        <v>0</v>
      </c>
      <c r="K12" s="111">
        <f>'F1'!J12</f>
        <v>0</v>
      </c>
      <c r="L12" s="112">
        <f>'F1'!R12</f>
        <v>40</v>
      </c>
      <c r="M12" s="113">
        <f>'F1'!S12</f>
        <v>40</v>
      </c>
      <c r="N12" s="124"/>
      <c r="P12" s="89">
        <v>7</v>
      </c>
      <c r="Q12" s="91" t="str">
        <f>'Hobby EP-2'!B12</f>
        <v>Kejdana Petr</v>
      </c>
      <c r="R12" s="111">
        <f>'Hobby EP-2'!C12</f>
        <v>0</v>
      </c>
      <c r="S12" s="111">
        <f>'Hobby EP-2'!D12</f>
        <v>0</v>
      </c>
      <c r="T12" s="111">
        <f>'Hobby EP-2'!E12</f>
        <v>0</v>
      </c>
      <c r="U12" s="111">
        <f>'Hobby EP-2'!F12</f>
        <v>4</v>
      </c>
      <c r="V12" s="111">
        <f>'Hobby EP-2'!G12</f>
        <v>0</v>
      </c>
      <c r="W12" s="111">
        <f>'Hobby EP-2'!H12</f>
        <v>3</v>
      </c>
      <c r="X12" s="111">
        <f>'Hobby EP-2'!I12</f>
        <v>0</v>
      </c>
      <c r="Y12" s="111">
        <f>'Hobby EP-2'!J12</f>
        <v>2</v>
      </c>
      <c r="Z12" s="112">
        <f>'Hobby EP-2'!R12</f>
        <v>127</v>
      </c>
      <c r="AA12" s="113">
        <f>'Hobby EP-2'!S12</f>
        <v>127</v>
      </c>
    </row>
    <row r="13" spans="2:27" ht="16.5">
      <c r="B13" s="89">
        <v>8</v>
      </c>
      <c r="C13" s="91" t="str">
        <f>'F1'!B13</f>
        <v>Šulc Vladimír</v>
      </c>
      <c r="D13" s="111">
        <f>'F1'!C13</f>
        <v>0</v>
      </c>
      <c r="E13" s="111">
        <f>'F1'!D13</f>
        <v>0</v>
      </c>
      <c r="F13" s="111">
        <f>'F1'!E13</f>
        <v>0</v>
      </c>
      <c r="G13" s="111">
        <f>'F1'!F13</f>
        <v>0</v>
      </c>
      <c r="H13" s="111">
        <f>'F1'!G13</f>
        <v>0</v>
      </c>
      <c r="I13" s="111">
        <f>'F1'!H13</f>
        <v>0</v>
      </c>
      <c r="J13" s="111">
        <f>'F1'!I13</f>
        <v>4</v>
      </c>
      <c r="K13" s="111">
        <f>'F1'!J13</f>
        <v>0</v>
      </c>
      <c r="L13" s="112">
        <f>'F1'!R13</f>
        <v>40</v>
      </c>
      <c r="M13" s="113">
        <f>'F1'!S13</f>
        <v>40</v>
      </c>
      <c r="N13" s="124"/>
      <c r="P13" s="89">
        <v>8</v>
      </c>
      <c r="Q13" s="91" t="str">
        <f>'Hobby EP-2'!B13</f>
        <v>Kopčo Patrik</v>
      </c>
      <c r="R13" s="111">
        <f>'Hobby EP-2'!C13</f>
        <v>0</v>
      </c>
      <c r="S13" s="111">
        <f>'Hobby EP-2'!D13</f>
        <v>0</v>
      </c>
      <c r="T13" s="111">
        <f>'Hobby EP-2'!E13</f>
        <v>0</v>
      </c>
      <c r="U13" s="111">
        <f>'Hobby EP-2'!F13</f>
        <v>0</v>
      </c>
      <c r="V13" s="111">
        <f>'Hobby EP-2'!G13</f>
        <v>0</v>
      </c>
      <c r="W13" s="111">
        <f>'Hobby EP-2'!H13</f>
        <v>5</v>
      </c>
      <c r="X13" s="111">
        <f>'Hobby EP-2'!I13</f>
        <v>3</v>
      </c>
      <c r="Y13" s="111">
        <f>'Hobby EP-2'!J13</f>
        <v>0</v>
      </c>
      <c r="Z13" s="112">
        <f>'Hobby EP-2'!R13</f>
        <v>81</v>
      </c>
      <c r="AA13" s="113">
        <f>'Hobby EP-2'!S13</f>
        <v>81</v>
      </c>
    </row>
    <row r="14" spans="2:27" ht="16.5">
      <c r="B14" s="89">
        <v>9</v>
      </c>
      <c r="C14" s="91">
        <f>'F1'!B14</f>
        <v>0</v>
      </c>
      <c r="D14" s="111">
        <f>'F1'!C14</f>
        <v>0</v>
      </c>
      <c r="E14" s="111">
        <f>'F1'!D14</f>
        <v>0</v>
      </c>
      <c r="F14" s="111">
        <f>'F1'!E14</f>
        <v>0</v>
      </c>
      <c r="G14" s="111">
        <f>'F1'!F14</f>
        <v>0</v>
      </c>
      <c r="H14" s="111">
        <f>'F1'!G14</f>
        <v>0</v>
      </c>
      <c r="I14" s="111">
        <f>'F1'!H14</f>
        <v>0</v>
      </c>
      <c r="J14" s="111">
        <f>'F1'!I14</f>
        <v>0</v>
      </c>
      <c r="K14" s="111">
        <f>'F1'!J14</f>
        <v>0</v>
      </c>
      <c r="L14" s="112">
        <f>'F1'!R14</f>
        <v>0</v>
      </c>
      <c r="M14" s="113">
        <f>'F1'!S14</f>
        <v>0</v>
      </c>
      <c r="N14" s="124"/>
      <c r="O14" s="125">
        <v>3</v>
      </c>
      <c r="P14" s="89">
        <v>9</v>
      </c>
      <c r="Q14" s="91" t="str">
        <f>'Hobby EP-2'!B14</f>
        <v>Švejcar Antonín jun.</v>
      </c>
      <c r="R14" s="111">
        <f>'Hobby EP-2'!C14</f>
        <v>0</v>
      </c>
      <c r="S14" s="111">
        <f>'Hobby EP-2'!D14</f>
        <v>0</v>
      </c>
      <c r="T14" s="111">
        <f>'Hobby EP-2'!E14</f>
        <v>0</v>
      </c>
      <c r="U14" s="111">
        <f>'Hobby EP-2'!F14</f>
        <v>0</v>
      </c>
      <c r="V14" s="111">
        <f>'Hobby EP-2'!G14</f>
        <v>0</v>
      </c>
      <c r="W14" s="111">
        <f>'Hobby EP-2'!H14</f>
        <v>0</v>
      </c>
      <c r="X14" s="111">
        <f>'Hobby EP-2'!I14</f>
        <v>7</v>
      </c>
      <c r="Y14" s="111">
        <f>'Hobby EP-2'!J14</f>
        <v>7</v>
      </c>
      <c r="Z14" s="112">
        <f>'Hobby EP-2'!R14</f>
        <v>74</v>
      </c>
      <c r="AA14" s="113">
        <f>'Hobby EP-2'!S14</f>
        <v>74</v>
      </c>
    </row>
    <row r="15" spans="2:27" ht="16.5">
      <c r="B15" s="89">
        <v>10</v>
      </c>
      <c r="C15" s="91">
        <f>'F1'!B15</f>
        <v>0</v>
      </c>
      <c r="D15" s="111">
        <f>'F1'!C15</f>
        <v>0</v>
      </c>
      <c r="E15" s="111">
        <f>'F1'!D15</f>
        <v>0</v>
      </c>
      <c r="F15" s="111">
        <f>'F1'!E15</f>
        <v>0</v>
      </c>
      <c r="G15" s="111">
        <f>'F1'!F15</f>
        <v>0</v>
      </c>
      <c r="H15" s="111">
        <f>'F1'!G15</f>
        <v>0</v>
      </c>
      <c r="I15" s="111">
        <f>'F1'!H15</f>
        <v>0</v>
      </c>
      <c r="J15" s="111">
        <f>'F1'!I15</f>
        <v>0</v>
      </c>
      <c r="K15" s="111">
        <f>'F1'!J15</f>
        <v>0</v>
      </c>
      <c r="L15" s="112">
        <f>'F1'!R15</f>
        <v>0</v>
      </c>
      <c r="M15" s="113">
        <f>'F1'!S15</f>
        <v>0</v>
      </c>
      <c r="N15" s="124"/>
      <c r="O15" s="125">
        <v>4</v>
      </c>
      <c r="P15" s="89">
        <v>10</v>
      </c>
      <c r="Q15" s="91" t="str">
        <f>'Hobby EP-2'!B15</f>
        <v>Olšaník Tomáš jun.</v>
      </c>
      <c r="R15" s="111">
        <f>'Hobby EP-2'!C15</f>
        <v>0</v>
      </c>
      <c r="S15" s="111">
        <f>'Hobby EP-2'!D15</f>
        <v>0</v>
      </c>
      <c r="T15" s="111">
        <f>'Hobby EP-2'!E15</f>
        <v>0</v>
      </c>
      <c r="U15" s="111">
        <f>'Hobby EP-2'!F15</f>
        <v>0</v>
      </c>
      <c r="V15" s="111">
        <f>'Hobby EP-2'!G15</f>
        <v>0</v>
      </c>
      <c r="W15" s="111">
        <f>'Hobby EP-2'!H15</f>
        <v>0</v>
      </c>
      <c r="X15" s="111">
        <f>'Hobby EP-2'!I15</f>
        <v>8</v>
      </c>
      <c r="Y15" s="111">
        <f>'Hobby EP-2'!J15</f>
        <v>8</v>
      </c>
      <c r="Z15" s="112">
        <f>'Hobby EP-2'!R15</f>
        <v>72</v>
      </c>
      <c r="AA15" s="113">
        <f>'Hobby EP-2'!S15</f>
        <v>72</v>
      </c>
    </row>
    <row r="16" spans="2:27" ht="16.5">
      <c r="B16" s="89">
        <v>11</v>
      </c>
      <c r="C16" s="91">
        <f>'F1'!B16</f>
        <v>0</v>
      </c>
      <c r="D16" s="111">
        <f>'F1'!C16</f>
        <v>0</v>
      </c>
      <c r="E16" s="111">
        <f>'F1'!D16</f>
        <v>0</v>
      </c>
      <c r="F16" s="111">
        <f>'F1'!E16</f>
        <v>0</v>
      </c>
      <c r="G16" s="111">
        <f>'F1'!F16</f>
        <v>0</v>
      </c>
      <c r="H16" s="111">
        <f>'F1'!G16</f>
        <v>0</v>
      </c>
      <c r="I16" s="111">
        <f>'F1'!H16</f>
        <v>0</v>
      </c>
      <c r="J16" s="111">
        <f>'F1'!I16</f>
        <v>0</v>
      </c>
      <c r="K16" s="111">
        <f>'F1'!J16</f>
        <v>0</v>
      </c>
      <c r="L16" s="112">
        <f>'F1'!R16</f>
        <v>0</v>
      </c>
      <c r="M16" s="113">
        <f>'F1'!S16</f>
        <v>0</v>
      </c>
      <c r="N16" s="124"/>
      <c r="P16" s="89">
        <v>11</v>
      </c>
      <c r="Q16" s="91" t="str">
        <f>'Hobby EP-2'!B16</f>
        <v>Olšaník Martin</v>
      </c>
      <c r="R16" s="111">
        <f>'Hobby EP-2'!C16</f>
        <v>0</v>
      </c>
      <c r="S16" s="111">
        <f>'Hobby EP-2'!D16</f>
        <v>0</v>
      </c>
      <c r="T16" s="111">
        <f>'Hobby EP-2'!E16</f>
        <v>0</v>
      </c>
      <c r="U16" s="111">
        <f>'Hobby EP-2'!F16</f>
        <v>3</v>
      </c>
      <c r="V16" s="111">
        <f>'Hobby EP-2'!G16</f>
        <v>0</v>
      </c>
      <c r="W16" s="111">
        <f>'Hobby EP-2'!H16</f>
        <v>0</v>
      </c>
      <c r="X16" s="111">
        <f>'Hobby EP-2'!I16</f>
        <v>0</v>
      </c>
      <c r="Y16" s="111">
        <f>'Hobby EP-2'!J16</f>
        <v>0</v>
      </c>
      <c r="Z16" s="112">
        <f>'Hobby EP-2'!R16</f>
        <v>42</v>
      </c>
      <c r="AA16" s="113">
        <f>'Hobby EP-2'!S16</f>
        <v>42</v>
      </c>
    </row>
    <row r="17" spans="2:27" ht="16.5">
      <c r="B17" s="89">
        <v>12</v>
      </c>
      <c r="C17" s="91">
        <f>'F1'!B17</f>
        <v>0</v>
      </c>
      <c r="D17" s="111">
        <f>'F1'!C17</f>
        <v>0</v>
      </c>
      <c r="E17" s="111">
        <f>'F1'!D17</f>
        <v>0</v>
      </c>
      <c r="F17" s="111">
        <f>'F1'!E17</f>
        <v>0</v>
      </c>
      <c r="G17" s="111">
        <f>'F1'!F17</f>
        <v>0</v>
      </c>
      <c r="H17" s="111">
        <f>'F1'!G17</f>
        <v>0</v>
      </c>
      <c r="I17" s="111">
        <f>'F1'!H17</f>
        <v>0</v>
      </c>
      <c r="J17" s="111">
        <f>'F1'!I17</f>
        <v>0</v>
      </c>
      <c r="K17" s="111">
        <f>'F1'!J17</f>
        <v>0</v>
      </c>
      <c r="L17" s="112">
        <f>'F1'!R17</f>
        <v>0</v>
      </c>
      <c r="M17" s="113">
        <f>'F1'!S17</f>
        <v>0</v>
      </c>
      <c r="N17" s="124"/>
      <c r="P17" s="89">
        <v>12</v>
      </c>
      <c r="Q17" s="91">
        <f>'Hobby EP-2'!B17</f>
        <v>0</v>
      </c>
      <c r="R17" s="111">
        <f>'Hobby EP-2'!C17</f>
        <v>0</v>
      </c>
      <c r="S17" s="111">
        <f>'Hobby EP-2'!D17</f>
        <v>0</v>
      </c>
      <c r="T17" s="111">
        <f>'Hobby EP-2'!E17</f>
        <v>0</v>
      </c>
      <c r="U17" s="111">
        <f>'Hobby EP-2'!F17</f>
        <v>0</v>
      </c>
      <c r="V17" s="111">
        <f>'Hobby EP-2'!G17</f>
        <v>0</v>
      </c>
      <c r="W17" s="111">
        <f>'Hobby EP-2'!H17</f>
        <v>0</v>
      </c>
      <c r="X17" s="111">
        <f>'Hobby EP-2'!I17</f>
        <v>0</v>
      </c>
      <c r="Y17" s="111">
        <f>'Hobby EP-2'!J17</f>
        <v>0</v>
      </c>
      <c r="Z17" s="112">
        <f>'Hobby EP-2'!R17</f>
        <v>0</v>
      </c>
      <c r="AA17" s="113">
        <f>'Hobby EP-2'!S17</f>
        <v>0</v>
      </c>
    </row>
    <row r="18" spans="2:27" ht="16.5">
      <c r="B18" s="89">
        <v>13</v>
      </c>
      <c r="C18" s="91">
        <f>'F1'!B18</f>
        <v>0</v>
      </c>
      <c r="D18" s="111">
        <f>'F1'!C18</f>
        <v>0</v>
      </c>
      <c r="E18" s="111">
        <f>'F1'!D18</f>
        <v>0</v>
      </c>
      <c r="F18" s="111">
        <f>'F1'!E18</f>
        <v>0</v>
      </c>
      <c r="G18" s="111">
        <f>'F1'!F18</f>
        <v>0</v>
      </c>
      <c r="H18" s="111">
        <f>'F1'!G18</f>
        <v>0</v>
      </c>
      <c r="I18" s="111">
        <f>'F1'!H18</f>
        <v>0</v>
      </c>
      <c r="J18" s="111">
        <f>'F1'!I18</f>
        <v>0</v>
      </c>
      <c r="K18" s="111">
        <f>'F1'!J18</f>
        <v>0</v>
      </c>
      <c r="L18" s="112">
        <f>'F1'!R18</f>
        <v>0</v>
      </c>
      <c r="M18" s="113">
        <f>'F1'!S18</f>
        <v>0</v>
      </c>
      <c r="N18" s="124"/>
      <c r="P18" s="89">
        <v>13</v>
      </c>
      <c r="Q18" s="91">
        <f>'Hobby EP-2'!B18</f>
        <v>0</v>
      </c>
      <c r="R18" s="111">
        <f>'Hobby EP-2'!C18</f>
        <v>0</v>
      </c>
      <c r="S18" s="111">
        <f>'Hobby EP-2'!D18</f>
        <v>0</v>
      </c>
      <c r="T18" s="111">
        <f>'Hobby EP-2'!E18</f>
        <v>0</v>
      </c>
      <c r="U18" s="111">
        <f>'Hobby EP-2'!F18</f>
        <v>0</v>
      </c>
      <c r="V18" s="111">
        <f>'Hobby EP-2'!G18</f>
        <v>0</v>
      </c>
      <c r="W18" s="111">
        <f>'Hobby EP-2'!H18</f>
        <v>0</v>
      </c>
      <c r="X18" s="111">
        <f>'Hobby EP-2'!I18</f>
        <v>0</v>
      </c>
      <c r="Y18" s="111">
        <f>'Hobby EP-2'!J18</f>
        <v>0</v>
      </c>
      <c r="Z18" s="112">
        <f>'Hobby EP-2'!R18</f>
        <v>0</v>
      </c>
      <c r="AA18" s="113">
        <f>'Hobby EP-2'!S18</f>
        <v>0</v>
      </c>
    </row>
    <row r="19" spans="2:27" ht="16.5">
      <c r="B19" s="89">
        <v>14</v>
      </c>
      <c r="C19" s="91">
        <f>'F1'!B19</f>
        <v>0</v>
      </c>
      <c r="D19" s="111">
        <f>'F1'!C19</f>
        <v>0</v>
      </c>
      <c r="E19" s="111">
        <f>'F1'!D19</f>
        <v>0</v>
      </c>
      <c r="F19" s="111">
        <f>'F1'!E19</f>
        <v>0</v>
      </c>
      <c r="G19" s="111">
        <f>'F1'!F19</f>
        <v>0</v>
      </c>
      <c r="H19" s="111">
        <f>'F1'!G19</f>
        <v>0</v>
      </c>
      <c r="I19" s="111">
        <f>'F1'!H19</f>
        <v>0</v>
      </c>
      <c r="J19" s="111">
        <f>'F1'!I19</f>
        <v>0</v>
      </c>
      <c r="K19" s="111">
        <f>'F1'!J19</f>
        <v>0</v>
      </c>
      <c r="L19" s="112">
        <f>'F1'!R19</f>
        <v>0</v>
      </c>
      <c r="M19" s="113">
        <f>'F1'!S19</f>
        <v>0</v>
      </c>
      <c r="N19" s="124"/>
      <c r="P19" s="89">
        <v>14</v>
      </c>
      <c r="Q19" s="91">
        <f>'Hobby EP-2'!B19</f>
        <v>0</v>
      </c>
      <c r="R19" s="111">
        <f>'Hobby EP-2'!C19</f>
        <v>0</v>
      </c>
      <c r="S19" s="111">
        <f>'Hobby EP-2'!D19</f>
        <v>0</v>
      </c>
      <c r="T19" s="111">
        <f>'Hobby EP-2'!E19</f>
        <v>0</v>
      </c>
      <c r="U19" s="111">
        <f>'Hobby EP-2'!F19</f>
        <v>0</v>
      </c>
      <c r="V19" s="111">
        <f>'Hobby EP-2'!G19</f>
        <v>0</v>
      </c>
      <c r="W19" s="111">
        <f>'Hobby EP-2'!H19</f>
        <v>0</v>
      </c>
      <c r="X19" s="111">
        <f>'Hobby EP-2'!I19</f>
        <v>0</v>
      </c>
      <c r="Y19" s="111">
        <f>'Hobby EP-2'!J19</f>
        <v>0</v>
      </c>
      <c r="Z19" s="112">
        <f>'Hobby EP-2'!R19</f>
        <v>0</v>
      </c>
      <c r="AA19" s="113">
        <f>'Hobby EP-2'!S19</f>
        <v>0</v>
      </c>
    </row>
    <row r="20" spans="2:27" ht="17.25" thickBot="1">
      <c r="B20" s="90">
        <v>15</v>
      </c>
      <c r="C20" s="92">
        <f>'F1'!B20</f>
        <v>0</v>
      </c>
      <c r="D20" s="114">
        <f>'F1'!C20</f>
        <v>0</v>
      </c>
      <c r="E20" s="114">
        <f>'F1'!D20</f>
        <v>0</v>
      </c>
      <c r="F20" s="114">
        <f>'F1'!E20</f>
        <v>0</v>
      </c>
      <c r="G20" s="114">
        <f>'F1'!F20</f>
        <v>0</v>
      </c>
      <c r="H20" s="114">
        <f>'F1'!G20</f>
        <v>0</v>
      </c>
      <c r="I20" s="114">
        <f>'F1'!H20</f>
        <v>0</v>
      </c>
      <c r="J20" s="114">
        <f>'F1'!I20</f>
        <v>0</v>
      </c>
      <c r="K20" s="114">
        <f>'F1'!J20</f>
        <v>0</v>
      </c>
      <c r="L20" s="115">
        <f>'F1'!R20</f>
        <v>0</v>
      </c>
      <c r="M20" s="116">
        <f>'F1'!S20</f>
        <v>0</v>
      </c>
      <c r="N20" s="124"/>
      <c r="P20" s="90">
        <v>15</v>
      </c>
      <c r="Q20" s="92">
        <f>'Hobby EP-2'!B20</f>
        <v>0</v>
      </c>
      <c r="R20" s="114">
        <f>'Hobby EP-2'!C20</f>
        <v>0</v>
      </c>
      <c r="S20" s="114">
        <f>'Hobby EP-2'!D20</f>
        <v>0</v>
      </c>
      <c r="T20" s="114">
        <f>'Hobby EP-2'!E20</f>
        <v>0</v>
      </c>
      <c r="U20" s="114">
        <f>'Hobby EP-2'!F20</f>
        <v>0</v>
      </c>
      <c r="V20" s="114">
        <f>'Hobby EP-2'!G20</f>
        <v>0</v>
      </c>
      <c r="W20" s="114">
        <f>'Hobby EP-2'!H20</f>
        <v>0</v>
      </c>
      <c r="X20" s="114">
        <f>'Hobby EP-2'!I20</f>
        <v>0</v>
      </c>
      <c r="Y20" s="114">
        <f>'Hobby EP-2'!J20</f>
        <v>0</v>
      </c>
      <c r="Z20" s="115">
        <f>'Hobby EP-2'!R20</f>
        <v>0</v>
      </c>
      <c r="AA20" s="116">
        <f>'Hobby EP-2'!S20</f>
        <v>0</v>
      </c>
    </row>
    <row r="21" spans="4:27" ht="4.5" customHeight="1" thickTop="1">
      <c r="D21" s="88"/>
      <c r="E21" s="88"/>
      <c r="F21" s="88"/>
      <c r="G21" s="88"/>
      <c r="H21" s="88"/>
      <c r="I21" s="88"/>
      <c r="J21" s="88"/>
      <c r="K21" s="88"/>
      <c r="L21" s="87"/>
      <c r="M21" s="87"/>
      <c r="N21" s="87"/>
      <c r="R21" s="88"/>
      <c r="S21" s="88"/>
      <c r="T21" s="88"/>
      <c r="U21" s="88"/>
      <c r="V21" s="88"/>
      <c r="W21" s="88"/>
      <c r="X21" s="88"/>
      <c r="Y21" s="88"/>
      <c r="Z21" s="87"/>
      <c r="AA21" s="87"/>
    </row>
    <row r="22" spans="2:27" ht="23.25" thickBot="1">
      <c r="B22" s="133" t="str">
        <f>'EP 1-10'!A1</f>
        <v>EP 1:10 - 2019 léto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21"/>
      <c r="P22" s="133" t="str">
        <f>'13,5T_zero'!A1</f>
        <v>13,5T ZERO - 2019 léto</v>
      </c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</row>
    <row r="23" spans="2:27" ht="15" customHeight="1" thickBot="1" thickTop="1">
      <c r="B23" s="140" t="s">
        <v>2</v>
      </c>
      <c r="C23" s="138" t="s">
        <v>0</v>
      </c>
      <c r="D23" s="135" t="s">
        <v>1</v>
      </c>
      <c r="E23" s="135"/>
      <c r="F23" s="135"/>
      <c r="G23" s="135"/>
      <c r="H23" s="135"/>
      <c r="I23" s="135"/>
      <c r="J23" s="135"/>
      <c r="K23" s="135"/>
      <c r="L23" s="136" t="s">
        <v>8</v>
      </c>
      <c r="M23" s="137"/>
      <c r="N23" s="122"/>
      <c r="P23" s="140" t="s">
        <v>2</v>
      </c>
      <c r="Q23" s="138" t="s">
        <v>0</v>
      </c>
      <c r="R23" s="135" t="s">
        <v>1</v>
      </c>
      <c r="S23" s="135"/>
      <c r="T23" s="135"/>
      <c r="U23" s="135"/>
      <c r="V23" s="135"/>
      <c r="W23" s="135"/>
      <c r="X23" s="135"/>
      <c r="Y23" s="135"/>
      <c r="Z23" s="136" t="s">
        <v>8</v>
      </c>
      <c r="AA23" s="137"/>
    </row>
    <row r="24" spans="2:27" ht="15" customHeight="1" thickBot="1" thickTop="1">
      <c r="B24" s="141"/>
      <c r="C24" s="139"/>
      <c r="D24" s="93">
        <v>1</v>
      </c>
      <c r="E24" s="93">
        <v>2</v>
      </c>
      <c r="F24" s="93">
        <v>3</v>
      </c>
      <c r="G24" s="93">
        <v>4</v>
      </c>
      <c r="H24" s="93">
        <v>5</v>
      </c>
      <c r="I24" s="93">
        <v>6</v>
      </c>
      <c r="J24" s="93">
        <v>7</v>
      </c>
      <c r="K24" s="93">
        <v>8</v>
      </c>
      <c r="L24" s="94" t="s">
        <v>6</v>
      </c>
      <c r="M24" s="95" t="s">
        <v>7</v>
      </c>
      <c r="N24" s="123"/>
      <c r="P24" s="141"/>
      <c r="Q24" s="139"/>
      <c r="R24" s="93">
        <v>1</v>
      </c>
      <c r="S24" s="93">
        <v>2</v>
      </c>
      <c r="T24" s="93">
        <v>3</v>
      </c>
      <c r="U24" s="93">
        <v>4</v>
      </c>
      <c r="V24" s="93">
        <v>5</v>
      </c>
      <c r="W24" s="93">
        <v>6</v>
      </c>
      <c r="X24" s="93">
        <v>7</v>
      </c>
      <c r="Y24" s="93">
        <v>8</v>
      </c>
      <c r="Z24" s="94" t="s">
        <v>6</v>
      </c>
      <c r="AA24" s="95" t="s">
        <v>7</v>
      </c>
    </row>
    <row r="25" spans="2:27" ht="17.25" thickTop="1">
      <c r="B25" s="98">
        <v>1</v>
      </c>
      <c r="C25" s="96" t="str">
        <f>'EP 1-10'!B6</f>
        <v>Halčin Viktor</v>
      </c>
      <c r="D25" s="108">
        <f>'EP 1-10'!C6</f>
        <v>0</v>
      </c>
      <c r="E25" s="108">
        <f>'EP 1-10'!D6</f>
        <v>1</v>
      </c>
      <c r="F25" s="108">
        <f>'EP 1-10'!E6</f>
        <v>4</v>
      </c>
      <c r="G25" s="108">
        <f>'EP 1-10'!F6</f>
        <v>3</v>
      </c>
      <c r="H25" s="108">
        <f>'EP 1-10'!G6</f>
        <v>0</v>
      </c>
      <c r="I25" s="108">
        <f>'EP 1-10'!H6</f>
        <v>2</v>
      </c>
      <c r="J25" s="108">
        <f>'EP 1-10'!I6</f>
        <v>1</v>
      </c>
      <c r="K25" s="108">
        <f>'EP 1-10'!J6</f>
        <v>0</v>
      </c>
      <c r="L25" s="109">
        <f>'EP 1-10'!R6</f>
        <v>227</v>
      </c>
      <c r="M25" s="110">
        <f>'EP 1-10'!S6</f>
        <v>187</v>
      </c>
      <c r="N25" s="124"/>
      <c r="P25" s="98">
        <v>1</v>
      </c>
      <c r="Q25" s="96" t="str">
        <f>'13,5T_zero'!B6</f>
        <v>Štěpánek Karel</v>
      </c>
      <c r="R25" s="108">
        <f>'13,5T_zero'!C6</f>
        <v>0</v>
      </c>
      <c r="S25" s="108">
        <f>'13,5T_zero'!D6</f>
        <v>0</v>
      </c>
      <c r="T25" s="108">
        <f>'13,5T_zero'!E6</f>
        <v>2</v>
      </c>
      <c r="U25" s="108">
        <f>'13,5T_zero'!F6</f>
        <v>3</v>
      </c>
      <c r="V25" s="108">
        <f>'13,5T_zero'!G6</f>
        <v>0</v>
      </c>
      <c r="W25" s="108">
        <f>'13,5T_zero'!H6</f>
        <v>1</v>
      </c>
      <c r="X25" s="108">
        <f>'13,5T_zero'!I6</f>
        <v>1</v>
      </c>
      <c r="Y25" s="108">
        <f>'13,5T_zero'!J6</f>
        <v>3</v>
      </c>
      <c r="Z25" s="109">
        <f>'13,5T_zero'!R6</f>
        <v>229</v>
      </c>
      <c r="AA25" s="110">
        <f>'13,5T_zero'!S6</f>
        <v>229</v>
      </c>
    </row>
    <row r="26" spans="2:27" ht="16.5">
      <c r="B26" s="99">
        <v>2</v>
      </c>
      <c r="C26" s="97" t="str">
        <f>'EP 1-10'!B7</f>
        <v>Loupý Miroslav</v>
      </c>
      <c r="D26" s="111">
        <f>'EP 1-10'!C7</f>
        <v>0</v>
      </c>
      <c r="E26" s="111">
        <f>'EP 1-10'!D7</f>
        <v>2</v>
      </c>
      <c r="F26" s="111">
        <f>'EP 1-10'!E7</f>
        <v>2</v>
      </c>
      <c r="G26" s="111">
        <f>'EP 1-10'!F7</f>
        <v>2</v>
      </c>
      <c r="H26" s="111">
        <f>'EP 1-10'!G7</f>
        <v>0</v>
      </c>
      <c r="I26" s="111">
        <f>'EP 1-10'!H7</f>
        <v>3</v>
      </c>
      <c r="J26" s="111">
        <f>'EP 1-10'!I7</f>
        <v>3</v>
      </c>
      <c r="K26" s="111">
        <f>'EP 1-10'!J7</f>
        <v>0</v>
      </c>
      <c r="L26" s="112">
        <f>'EP 1-10'!R7</f>
        <v>219</v>
      </c>
      <c r="M26" s="113">
        <f>'EP 1-10'!S7</f>
        <v>177</v>
      </c>
      <c r="N26" s="124"/>
      <c r="P26" s="99">
        <v>2</v>
      </c>
      <c r="Q26" s="97" t="str">
        <f>'13,5T_zero'!B7</f>
        <v>Neuwirth Jan</v>
      </c>
      <c r="R26" s="111">
        <f>'13,5T_zero'!C7</f>
        <v>0</v>
      </c>
      <c r="S26" s="111">
        <f>'13,5T_zero'!D7</f>
        <v>1</v>
      </c>
      <c r="T26" s="111">
        <f>'13,5T_zero'!E7</f>
        <v>4</v>
      </c>
      <c r="U26" s="111">
        <f>'13,5T_zero'!F7</f>
        <v>2</v>
      </c>
      <c r="V26" s="111">
        <f>'13,5T_zero'!G7</f>
        <v>0</v>
      </c>
      <c r="W26" s="111">
        <f>'13,5T_zero'!H7</f>
        <v>3</v>
      </c>
      <c r="X26" s="111">
        <f>'13,5T_zero'!I7</f>
        <v>3</v>
      </c>
      <c r="Y26" s="111">
        <f>'13,5T_zero'!J7</f>
        <v>5</v>
      </c>
      <c r="Z26" s="112">
        <f>'13,5T_zero'!R7</f>
        <v>258</v>
      </c>
      <c r="AA26" s="113">
        <f>'13,5T_zero'!S7</f>
        <v>219</v>
      </c>
    </row>
    <row r="27" spans="2:27" ht="16.5">
      <c r="B27" s="99">
        <v>3</v>
      </c>
      <c r="C27" s="97" t="str">
        <f>'EP 1-10'!B8</f>
        <v>Kanina Jan</v>
      </c>
      <c r="D27" s="111">
        <f>'EP 1-10'!C8</f>
        <v>0</v>
      </c>
      <c r="E27" s="111">
        <f>'EP 1-10'!D8</f>
        <v>0</v>
      </c>
      <c r="F27" s="111">
        <f>'EP 1-10'!E8</f>
        <v>3</v>
      </c>
      <c r="G27" s="111">
        <f>'EP 1-10'!F8</f>
        <v>4</v>
      </c>
      <c r="H27" s="111">
        <f>'EP 1-10'!G8</f>
        <v>0</v>
      </c>
      <c r="I27" s="111">
        <f>'EP 1-10'!H8</f>
        <v>5</v>
      </c>
      <c r="J27" s="111">
        <f>'EP 1-10'!I8</f>
        <v>2</v>
      </c>
      <c r="K27" s="111">
        <f>'EP 1-10'!J8</f>
        <v>0</v>
      </c>
      <c r="L27" s="112">
        <f>'EP 1-10'!R8</f>
        <v>166</v>
      </c>
      <c r="M27" s="113">
        <f>'EP 1-10'!S8</f>
        <v>166</v>
      </c>
      <c r="N27" s="124"/>
      <c r="P27" s="99">
        <v>3</v>
      </c>
      <c r="Q27" s="97" t="str">
        <f>'13,5T_zero'!B8</f>
        <v>Kejdana Pavel ml.</v>
      </c>
      <c r="R27" s="111">
        <f>'13,5T_zero'!C8</f>
        <v>0</v>
      </c>
      <c r="S27" s="111">
        <f>'13,5T_zero'!D8</f>
        <v>2</v>
      </c>
      <c r="T27" s="111">
        <f>'13,5T_zero'!E8</f>
        <v>5</v>
      </c>
      <c r="U27" s="111">
        <f>'13,5T_zero'!F8</f>
        <v>0</v>
      </c>
      <c r="V27" s="111">
        <f>'13,5T_zero'!G8</f>
        <v>0</v>
      </c>
      <c r="W27" s="111">
        <f>'13,5T_zero'!H8</f>
        <v>4</v>
      </c>
      <c r="X27" s="111">
        <f>'13,5T_zero'!I8</f>
        <v>5</v>
      </c>
      <c r="Y27" s="111">
        <f>'13,5T_zero'!J8</f>
        <v>1</v>
      </c>
      <c r="Z27" s="112">
        <f>'13,5T_zero'!R8</f>
        <v>213</v>
      </c>
      <c r="AA27" s="113">
        <f>'13,5T_zero'!S8</f>
        <v>213</v>
      </c>
    </row>
    <row r="28" spans="2:27" ht="16.5">
      <c r="B28" s="89">
        <v>4</v>
      </c>
      <c r="C28" s="91" t="str">
        <f>'EP 1-10'!B9</f>
        <v>Doležal Karel</v>
      </c>
      <c r="D28" s="111">
        <f>'EP 1-10'!C9</f>
        <v>0</v>
      </c>
      <c r="E28" s="111">
        <f>'EP 1-10'!D9</f>
        <v>0</v>
      </c>
      <c r="F28" s="111">
        <f>'EP 1-10'!E9</f>
        <v>1</v>
      </c>
      <c r="G28" s="111">
        <f>'EP 1-10'!F9</f>
        <v>1</v>
      </c>
      <c r="H28" s="111">
        <f>'EP 1-10'!G9</f>
        <v>0</v>
      </c>
      <c r="I28" s="111">
        <f>'EP 1-10'!H9</f>
        <v>1</v>
      </c>
      <c r="J28" s="111">
        <f>'EP 1-10'!I9</f>
        <v>0</v>
      </c>
      <c r="K28" s="111">
        <f>'EP 1-10'!J9</f>
        <v>0</v>
      </c>
      <c r="L28" s="112">
        <f>'EP 1-10'!R9</f>
        <v>150</v>
      </c>
      <c r="M28" s="113">
        <f>'EP 1-10'!S9</f>
        <v>150</v>
      </c>
      <c r="N28" s="124"/>
      <c r="P28" s="89">
        <v>4</v>
      </c>
      <c r="Q28" s="91" t="str">
        <f>'13,5T_zero'!B9</f>
        <v>Kejdana Pavel st.</v>
      </c>
      <c r="R28" s="111">
        <f>'13,5T_zero'!C9</f>
        <v>0</v>
      </c>
      <c r="S28" s="111">
        <f>'13,5T_zero'!D9</f>
        <v>5</v>
      </c>
      <c r="T28" s="111">
        <f>'13,5T_zero'!E9</f>
        <v>6</v>
      </c>
      <c r="U28" s="111">
        <f>'13,5T_zero'!F9</f>
        <v>4</v>
      </c>
      <c r="V28" s="111">
        <f>'13,5T_zero'!G9</f>
        <v>0</v>
      </c>
      <c r="W28" s="111">
        <f>'13,5T_zero'!H9</f>
        <v>5</v>
      </c>
      <c r="X28" s="111">
        <f>'13,5T_zero'!I9</f>
        <v>4</v>
      </c>
      <c r="Y28" s="111">
        <f>'13,5T_zero'!J9</f>
        <v>4</v>
      </c>
      <c r="Z28" s="112">
        <f>'13,5T_zero'!R9</f>
        <v>236</v>
      </c>
      <c r="AA28" s="113">
        <f>'13,5T_zero'!S9</f>
        <v>198</v>
      </c>
    </row>
    <row r="29" spans="2:27" ht="16.5">
      <c r="B29" s="89">
        <v>5</v>
      </c>
      <c r="C29" s="91" t="str">
        <f>'EP 1-10'!B10</f>
        <v>Doležal Jakub</v>
      </c>
      <c r="D29" s="111">
        <f>'EP 1-10'!C10</f>
        <v>0</v>
      </c>
      <c r="E29" s="111">
        <f>'EP 1-10'!D10</f>
        <v>0</v>
      </c>
      <c r="F29" s="111">
        <f>'EP 1-10'!E10</f>
        <v>5</v>
      </c>
      <c r="G29" s="111">
        <f>'EP 1-10'!F10</f>
        <v>5</v>
      </c>
      <c r="H29" s="111">
        <f>'EP 1-10'!G10</f>
        <v>0</v>
      </c>
      <c r="I29" s="111">
        <f>'EP 1-10'!H10</f>
        <v>4</v>
      </c>
      <c r="J29" s="111">
        <f>'EP 1-10'!I10</f>
        <v>0</v>
      </c>
      <c r="K29" s="111">
        <f>'EP 1-10'!J10</f>
        <v>0</v>
      </c>
      <c r="L29" s="112">
        <f>'EP 1-10'!R10</f>
        <v>118</v>
      </c>
      <c r="M29" s="113">
        <f>'EP 1-10'!S10</f>
        <v>118</v>
      </c>
      <c r="N29" s="124"/>
      <c r="P29" s="89">
        <v>5</v>
      </c>
      <c r="Q29" s="91" t="str">
        <f>'13,5T_zero'!B10</f>
        <v>Švejcar Václav</v>
      </c>
      <c r="R29" s="111">
        <f>'13,5T_zero'!C10</f>
        <v>0</v>
      </c>
      <c r="S29" s="111">
        <f>'13,5T_zero'!D10</f>
        <v>4</v>
      </c>
      <c r="T29" s="111">
        <f>'13,5T_zero'!E10</f>
        <v>0</v>
      </c>
      <c r="U29" s="111">
        <f>'13,5T_zero'!F10</f>
        <v>6</v>
      </c>
      <c r="V29" s="111">
        <f>'13,5T_zero'!G10</f>
        <v>0</v>
      </c>
      <c r="W29" s="111">
        <f>'13,5T_zero'!H10</f>
        <v>0</v>
      </c>
      <c r="X29" s="111">
        <f>'13,5T_zero'!I10</f>
        <v>6</v>
      </c>
      <c r="Y29" s="111">
        <f>'13,5T_zero'!J10</f>
        <v>7</v>
      </c>
      <c r="Z29" s="112">
        <f>'13,5T_zero'!R10</f>
        <v>153</v>
      </c>
      <c r="AA29" s="113">
        <f>'13,5T_zero'!S10</f>
        <v>153</v>
      </c>
    </row>
    <row r="30" spans="2:27" ht="16.5">
      <c r="B30" s="89">
        <v>6</v>
      </c>
      <c r="C30" s="91" t="str">
        <f>'EP 1-10'!B11</f>
        <v>Kliský Miloslav</v>
      </c>
      <c r="D30" s="111">
        <f>'EP 1-10'!C11</f>
        <v>0</v>
      </c>
      <c r="E30" s="111">
        <f>'EP 1-10'!D11</f>
        <v>0</v>
      </c>
      <c r="F30" s="111">
        <f>'EP 1-10'!E11</f>
        <v>6</v>
      </c>
      <c r="G30" s="111">
        <f>'EP 1-10'!F11</f>
        <v>0</v>
      </c>
      <c r="H30" s="111">
        <f>'EP 1-10'!G11</f>
        <v>0</v>
      </c>
      <c r="I30" s="111">
        <f>'EP 1-10'!H11</f>
        <v>6</v>
      </c>
      <c r="J30" s="111">
        <f>'EP 1-10'!I11</f>
        <v>4</v>
      </c>
      <c r="K30" s="111">
        <f>'EP 1-10'!J11</f>
        <v>0</v>
      </c>
      <c r="L30" s="112">
        <f>'EP 1-10'!R11</f>
        <v>116</v>
      </c>
      <c r="M30" s="113">
        <f>'EP 1-10'!S11</f>
        <v>116</v>
      </c>
      <c r="N30" s="124"/>
      <c r="P30" s="89">
        <v>6</v>
      </c>
      <c r="Q30" s="91" t="str">
        <f>'13,5T_zero'!B11</f>
        <v>Grivalský Martin</v>
      </c>
      <c r="R30" s="111">
        <f>'13,5T_zero'!C11</f>
        <v>0</v>
      </c>
      <c r="S30" s="111">
        <f>'13,5T_zero'!D11</f>
        <v>0</v>
      </c>
      <c r="T30" s="111">
        <f>'13,5T_zero'!E11</f>
        <v>1</v>
      </c>
      <c r="U30" s="111">
        <f>'13,5T_zero'!F11</f>
        <v>0</v>
      </c>
      <c r="V30" s="111">
        <f>'13,5T_zero'!G11</f>
        <v>0</v>
      </c>
      <c r="W30" s="111">
        <f>'13,5T_zero'!H11</f>
        <v>2</v>
      </c>
      <c r="X30" s="111">
        <f>'13,5T_zero'!I11</f>
        <v>2</v>
      </c>
      <c r="Y30" s="111">
        <f>'13,5T_zero'!J11</f>
        <v>0</v>
      </c>
      <c r="Z30" s="112">
        <f>'13,5T_zero'!R11</f>
        <v>140</v>
      </c>
      <c r="AA30" s="113">
        <f>'13,5T_zero'!S11</f>
        <v>140</v>
      </c>
    </row>
    <row r="31" spans="2:27" ht="16.5">
      <c r="B31" s="89">
        <v>7</v>
      </c>
      <c r="C31" s="91" t="str">
        <f>'EP 1-10'!B12</f>
        <v>Červ Miroslav</v>
      </c>
      <c r="D31" s="111">
        <f>'EP 1-10'!C12</f>
        <v>0</v>
      </c>
      <c r="E31" s="111">
        <f>'EP 1-10'!D12</f>
        <v>3</v>
      </c>
      <c r="F31" s="111">
        <f>'EP 1-10'!E12</f>
        <v>0</v>
      </c>
      <c r="G31" s="111">
        <f>'EP 1-10'!F12</f>
        <v>0</v>
      </c>
      <c r="H31" s="111">
        <f>'EP 1-10'!G12</f>
        <v>0</v>
      </c>
      <c r="I31" s="111">
        <f>'EP 1-10'!H12</f>
        <v>0</v>
      </c>
      <c r="J31" s="111">
        <f>'EP 1-10'!I12</f>
        <v>0</v>
      </c>
      <c r="K31" s="111">
        <f>'EP 1-10'!J12</f>
        <v>0</v>
      </c>
      <c r="L31" s="112">
        <f>'EP 1-10'!R12</f>
        <v>42</v>
      </c>
      <c r="M31" s="113">
        <f>'EP 1-10'!S12</f>
        <v>42</v>
      </c>
      <c r="N31" s="124"/>
      <c r="P31" s="89">
        <v>7</v>
      </c>
      <c r="Q31" s="91" t="str">
        <f>'13,5T_zero'!B12</f>
        <v>Doležán Martin</v>
      </c>
      <c r="R31" s="111">
        <f>'13,5T_zero'!C12</f>
        <v>0</v>
      </c>
      <c r="S31" s="111">
        <f>'13,5T_zero'!D12</f>
        <v>3</v>
      </c>
      <c r="T31" s="111">
        <f>'13,5T_zero'!E12</f>
        <v>7</v>
      </c>
      <c r="U31" s="111">
        <f>'13,5T_zero'!F12</f>
        <v>0</v>
      </c>
      <c r="V31" s="111">
        <f>'13,5T_zero'!G12</f>
        <v>0</v>
      </c>
      <c r="W31" s="111">
        <f>'13,5T_zero'!H12</f>
        <v>0</v>
      </c>
      <c r="X31" s="111">
        <f>'13,5T_zero'!I12</f>
        <v>0</v>
      </c>
      <c r="Y31" s="111">
        <f>'13,5T_zero'!J12</f>
        <v>6</v>
      </c>
      <c r="Z31" s="112">
        <f>'13,5T_zero'!R12</f>
        <v>117</v>
      </c>
      <c r="AA31" s="113">
        <f>'13,5T_zero'!S12</f>
        <v>117</v>
      </c>
    </row>
    <row r="32" spans="2:27" ht="16.5">
      <c r="B32" s="89">
        <v>8</v>
      </c>
      <c r="C32" s="91" t="str">
        <f>'EP 1-10'!B13</f>
        <v>Horák Šimon</v>
      </c>
      <c r="D32" s="111">
        <f>'EP 1-10'!C13</f>
        <v>0</v>
      </c>
      <c r="E32" s="111">
        <f>'EP 1-10'!D13</f>
        <v>0</v>
      </c>
      <c r="F32" s="111">
        <f>'EP 1-10'!E13</f>
        <v>0</v>
      </c>
      <c r="G32" s="111">
        <f>'EP 1-10'!F13</f>
        <v>0</v>
      </c>
      <c r="H32" s="111">
        <f>'EP 1-10'!G13</f>
        <v>0</v>
      </c>
      <c r="I32" s="111">
        <f>'EP 1-10'!H13</f>
        <v>7</v>
      </c>
      <c r="J32" s="111">
        <f>'EP 1-10'!I13</f>
        <v>0</v>
      </c>
      <c r="K32" s="111">
        <f>'EP 1-10'!J13</f>
        <v>0</v>
      </c>
      <c r="L32" s="112">
        <f>'EP 1-10'!R13</f>
        <v>37</v>
      </c>
      <c r="M32" s="113">
        <f>'EP 1-10'!S13</f>
        <v>37</v>
      </c>
      <c r="N32" s="124"/>
      <c r="P32" s="89">
        <v>8</v>
      </c>
      <c r="Q32" s="91" t="str">
        <f>'13,5T_zero'!B13</f>
        <v>Najbrt Lukáš</v>
      </c>
      <c r="R32" s="111">
        <f>'13,5T_zero'!C13</f>
        <v>0</v>
      </c>
      <c r="S32" s="111">
        <f>'13,5T_zero'!D13</f>
        <v>0</v>
      </c>
      <c r="T32" s="111">
        <f>'13,5T_zero'!E13</f>
        <v>3</v>
      </c>
      <c r="U32" s="111">
        <f>'13,5T_zero'!F13</f>
        <v>5</v>
      </c>
      <c r="V32" s="111">
        <f>'13,5T_zero'!G13</f>
        <v>0</v>
      </c>
      <c r="W32" s="111">
        <f>'13,5T_zero'!H13</f>
        <v>0</v>
      </c>
      <c r="X32" s="111">
        <f>'13,5T_zero'!I13</f>
        <v>0</v>
      </c>
      <c r="Y32" s="111">
        <f>'13,5T_zero'!J13</f>
        <v>0</v>
      </c>
      <c r="Z32" s="112">
        <f>'13,5T_zero'!R13</f>
        <v>81</v>
      </c>
      <c r="AA32" s="113">
        <f>'13,5T_zero'!S13</f>
        <v>81</v>
      </c>
    </row>
    <row r="33" spans="2:27" ht="16.5">
      <c r="B33" s="89">
        <v>9</v>
      </c>
      <c r="C33" s="91">
        <f>'EP 1-10'!B14</f>
        <v>0</v>
      </c>
      <c r="D33" s="111">
        <f>'EP 1-10'!C14</f>
        <v>0</v>
      </c>
      <c r="E33" s="111">
        <f>'EP 1-10'!D14</f>
        <v>0</v>
      </c>
      <c r="F33" s="111">
        <f>'EP 1-10'!E14</f>
        <v>0</v>
      </c>
      <c r="G33" s="111">
        <f>'EP 1-10'!F14</f>
        <v>0</v>
      </c>
      <c r="H33" s="111">
        <f>'EP 1-10'!G14</f>
        <v>0</v>
      </c>
      <c r="I33" s="111">
        <f>'EP 1-10'!H14</f>
        <v>0</v>
      </c>
      <c r="J33" s="111">
        <f>'EP 1-10'!I14</f>
        <v>0</v>
      </c>
      <c r="K33" s="111">
        <f>'EP 1-10'!J14</f>
        <v>0</v>
      </c>
      <c r="L33" s="112">
        <f>'EP 1-10'!R14</f>
        <v>0</v>
      </c>
      <c r="M33" s="113">
        <f>'EP 1-10'!S14</f>
        <v>0</v>
      </c>
      <c r="N33" s="124"/>
      <c r="P33" s="89">
        <v>9</v>
      </c>
      <c r="Q33" s="91" t="str">
        <f>'13,5T_zero'!B14</f>
        <v>Šponar Martin</v>
      </c>
      <c r="R33" s="111">
        <f>'13,5T_zero'!C14</f>
        <v>0</v>
      </c>
      <c r="S33" s="111">
        <f>'13,5T_zero'!D14</f>
        <v>0</v>
      </c>
      <c r="T33" s="111">
        <f>'13,5T_zero'!E14</f>
        <v>0</v>
      </c>
      <c r="U33" s="111">
        <f>'13,5T_zero'!F14</f>
        <v>1</v>
      </c>
      <c r="V33" s="111">
        <f>'13,5T_zero'!G14</f>
        <v>0</v>
      </c>
      <c r="W33" s="111">
        <f>'13,5T_zero'!H14</f>
        <v>0</v>
      </c>
      <c r="X33" s="111">
        <f>'13,5T_zero'!I14</f>
        <v>0</v>
      </c>
      <c r="Y33" s="111">
        <f>'13,5T_zero'!J14</f>
        <v>0</v>
      </c>
      <c r="Z33" s="112">
        <f>'13,5T_zero'!R14</f>
        <v>50</v>
      </c>
      <c r="AA33" s="113">
        <f>'13,5T_zero'!S14</f>
        <v>50</v>
      </c>
    </row>
    <row r="34" spans="2:27" ht="16.5">
      <c r="B34" s="89">
        <v>10</v>
      </c>
      <c r="C34" s="91">
        <f>'EP 1-10'!B15</f>
        <v>0</v>
      </c>
      <c r="D34" s="111">
        <f>'EP 1-10'!C15</f>
        <v>0</v>
      </c>
      <c r="E34" s="111">
        <f>'EP 1-10'!D15</f>
        <v>0</v>
      </c>
      <c r="F34" s="111">
        <f>'EP 1-10'!E15</f>
        <v>0</v>
      </c>
      <c r="G34" s="111">
        <f>'EP 1-10'!F15</f>
        <v>0</v>
      </c>
      <c r="H34" s="111">
        <f>'EP 1-10'!G15</f>
        <v>0</v>
      </c>
      <c r="I34" s="111">
        <f>'EP 1-10'!H15</f>
        <v>0</v>
      </c>
      <c r="J34" s="111">
        <f>'EP 1-10'!I15</f>
        <v>0</v>
      </c>
      <c r="K34" s="111">
        <f>'EP 1-10'!J15</f>
        <v>0</v>
      </c>
      <c r="L34" s="112">
        <f>'EP 1-10'!R15</f>
        <v>0</v>
      </c>
      <c r="M34" s="113">
        <f>'EP 1-10'!S15</f>
        <v>0</v>
      </c>
      <c r="N34" s="124"/>
      <c r="P34" s="89">
        <v>10</v>
      </c>
      <c r="Q34" s="91" t="str">
        <f>'13,5T_zero'!B15</f>
        <v>Loupý Miroslav</v>
      </c>
      <c r="R34" s="111">
        <f>'13,5T_zero'!C15</f>
        <v>0</v>
      </c>
      <c r="S34" s="111">
        <f>'13,5T_zero'!D15</f>
        <v>0</v>
      </c>
      <c r="T34" s="111">
        <f>'13,5T_zero'!E15</f>
        <v>0</v>
      </c>
      <c r="U34" s="111">
        <f>'13,5T_zero'!F15</f>
        <v>0</v>
      </c>
      <c r="V34" s="111">
        <f>'13,5T_zero'!G15</f>
        <v>0</v>
      </c>
      <c r="W34" s="111">
        <f>'13,5T_zero'!H15</f>
        <v>0</v>
      </c>
      <c r="X34" s="111">
        <f>'13,5T_zero'!I15</f>
        <v>0</v>
      </c>
      <c r="Y34" s="111">
        <f>'13,5T_zero'!J15</f>
        <v>2</v>
      </c>
      <c r="Z34" s="112">
        <f>'13,5T_zero'!R15</f>
        <v>45</v>
      </c>
      <c r="AA34" s="113">
        <f>'13,5T_zero'!S15</f>
        <v>45</v>
      </c>
    </row>
    <row r="35" spans="2:27" ht="16.5">
      <c r="B35" s="89">
        <v>11</v>
      </c>
      <c r="C35" s="91">
        <f>'EP 1-10'!B16</f>
        <v>0</v>
      </c>
      <c r="D35" s="111">
        <f>'EP 1-10'!C16</f>
        <v>0</v>
      </c>
      <c r="E35" s="111">
        <f>'EP 1-10'!D16</f>
        <v>0</v>
      </c>
      <c r="F35" s="111">
        <f>'EP 1-10'!E16</f>
        <v>0</v>
      </c>
      <c r="G35" s="111">
        <f>'EP 1-10'!F16</f>
        <v>0</v>
      </c>
      <c r="H35" s="111">
        <f>'EP 1-10'!G16</f>
        <v>0</v>
      </c>
      <c r="I35" s="111">
        <f>'EP 1-10'!H16</f>
        <v>0</v>
      </c>
      <c r="J35" s="111">
        <f>'EP 1-10'!I16</f>
        <v>0</v>
      </c>
      <c r="K35" s="111">
        <f>'EP 1-10'!J16</f>
        <v>0</v>
      </c>
      <c r="L35" s="112">
        <f>'EP 1-10'!R16</f>
        <v>0</v>
      </c>
      <c r="M35" s="113">
        <f>'EP 1-10'!S16</f>
        <v>0</v>
      </c>
      <c r="N35" s="124"/>
      <c r="P35" s="89">
        <v>11</v>
      </c>
      <c r="Q35" s="91" t="str">
        <f>'13,5T_zero'!B16</f>
        <v>Olšaník Martin</v>
      </c>
      <c r="R35" s="111">
        <f>'13,5T_zero'!C16</f>
        <v>0</v>
      </c>
      <c r="S35" s="111">
        <f>'13,5T_zero'!D16</f>
        <v>6</v>
      </c>
      <c r="T35" s="111">
        <f>'13,5T_zero'!E16</f>
        <v>0</v>
      </c>
      <c r="U35" s="111">
        <f>'13,5T_zero'!F16</f>
        <v>0</v>
      </c>
      <c r="V35" s="111">
        <f>'13,5T_zero'!G16</f>
        <v>0</v>
      </c>
      <c r="W35" s="111">
        <f>'13,5T_zero'!H16</f>
        <v>0</v>
      </c>
      <c r="X35" s="111">
        <f>'13,5T_zero'!I16</f>
        <v>0</v>
      </c>
      <c r="Y35" s="111">
        <f>'13,5T_zero'!J16</f>
        <v>0</v>
      </c>
      <c r="Z35" s="112">
        <f>'13,5T_zero'!R16</f>
        <v>38</v>
      </c>
      <c r="AA35" s="113">
        <f>'13,5T_zero'!S16</f>
        <v>38</v>
      </c>
    </row>
    <row r="36" spans="2:27" ht="16.5">
      <c r="B36" s="89">
        <v>12</v>
      </c>
      <c r="C36" s="91">
        <f>'EP 1-10'!B17</f>
        <v>0</v>
      </c>
      <c r="D36" s="111">
        <f>'EP 1-10'!C17</f>
        <v>0</v>
      </c>
      <c r="E36" s="111">
        <f>'EP 1-10'!D17</f>
        <v>0</v>
      </c>
      <c r="F36" s="111">
        <f>'EP 1-10'!E17</f>
        <v>0</v>
      </c>
      <c r="G36" s="111">
        <f>'EP 1-10'!F17</f>
        <v>0</v>
      </c>
      <c r="H36" s="111">
        <f>'EP 1-10'!G17</f>
        <v>0</v>
      </c>
      <c r="I36" s="111">
        <f>'EP 1-10'!H17</f>
        <v>0</v>
      </c>
      <c r="J36" s="111">
        <f>'EP 1-10'!I17</f>
        <v>0</v>
      </c>
      <c r="K36" s="111">
        <f>'EP 1-10'!J17</f>
        <v>0</v>
      </c>
      <c r="L36" s="112">
        <f>'EP 1-10'!R17</f>
        <v>0</v>
      </c>
      <c r="M36" s="113">
        <f>'EP 1-10'!S17</f>
        <v>0</v>
      </c>
      <c r="N36" s="124"/>
      <c r="P36" s="89">
        <v>12</v>
      </c>
      <c r="Q36" s="91" t="str">
        <f>'13,5T_zero'!B17</f>
        <v>Kejdana Petr</v>
      </c>
      <c r="R36" s="111">
        <f>'13,5T_zero'!C17</f>
        <v>0</v>
      </c>
      <c r="S36" s="111">
        <f>'13,5T_zero'!D17</f>
        <v>0</v>
      </c>
      <c r="T36" s="111">
        <f>'13,5T_zero'!E17</f>
        <v>0</v>
      </c>
      <c r="U36" s="111">
        <f>'13,5T_zero'!F17</f>
        <v>0</v>
      </c>
      <c r="V36" s="111">
        <f>'13,5T_zero'!G17</f>
        <v>0</v>
      </c>
      <c r="W36" s="111">
        <f>'13,5T_zero'!H17</f>
        <v>0</v>
      </c>
      <c r="X36" s="111">
        <f>'13,5T_zero'!I17</f>
        <v>0</v>
      </c>
      <c r="Y36" s="111">
        <f>'13,5T_zero'!J17</f>
        <v>8</v>
      </c>
      <c r="Z36" s="112">
        <f>'13,5T_zero'!R17</f>
        <v>36</v>
      </c>
      <c r="AA36" s="113">
        <f>'13,5T_zero'!S17</f>
        <v>36</v>
      </c>
    </row>
    <row r="37" spans="2:27" ht="16.5">
      <c r="B37" s="89">
        <v>13</v>
      </c>
      <c r="C37" s="91">
        <f>'EP 1-10'!B18</f>
        <v>0</v>
      </c>
      <c r="D37" s="111">
        <f>'EP 1-10'!C18</f>
        <v>0</v>
      </c>
      <c r="E37" s="111">
        <f>'EP 1-10'!D18</f>
        <v>0</v>
      </c>
      <c r="F37" s="111">
        <f>'EP 1-10'!E18</f>
        <v>0</v>
      </c>
      <c r="G37" s="111">
        <f>'EP 1-10'!F18</f>
        <v>0</v>
      </c>
      <c r="H37" s="111">
        <f>'EP 1-10'!G18</f>
        <v>0</v>
      </c>
      <c r="I37" s="111">
        <f>'EP 1-10'!H18</f>
        <v>0</v>
      </c>
      <c r="J37" s="111">
        <f>'EP 1-10'!I18</f>
        <v>0</v>
      </c>
      <c r="K37" s="111">
        <f>'EP 1-10'!J18</f>
        <v>0</v>
      </c>
      <c r="L37" s="112">
        <f>'EP 1-10'!R18</f>
        <v>0</v>
      </c>
      <c r="M37" s="113">
        <f>'EP 1-10'!S18</f>
        <v>0</v>
      </c>
      <c r="N37" s="124"/>
      <c r="P37" s="89">
        <v>13</v>
      </c>
      <c r="Q37" s="91">
        <f>'13,5T_zero'!B18</f>
        <v>0</v>
      </c>
      <c r="R37" s="111">
        <f>'13,5T_zero'!C18</f>
        <v>0</v>
      </c>
      <c r="S37" s="111">
        <f>'13,5T_zero'!D18</f>
        <v>0</v>
      </c>
      <c r="T37" s="111">
        <f>'13,5T_zero'!E18</f>
        <v>0</v>
      </c>
      <c r="U37" s="111">
        <f>'13,5T_zero'!F18</f>
        <v>0</v>
      </c>
      <c r="V37" s="111">
        <f>'13,5T_zero'!G18</f>
        <v>0</v>
      </c>
      <c r="W37" s="111">
        <f>'13,5T_zero'!H18</f>
        <v>0</v>
      </c>
      <c r="X37" s="111">
        <f>'13,5T_zero'!I18</f>
        <v>0</v>
      </c>
      <c r="Y37" s="111">
        <f>'13,5T_zero'!J18</f>
        <v>0</v>
      </c>
      <c r="Z37" s="112">
        <f>'13,5T_zero'!R18</f>
        <v>0</v>
      </c>
      <c r="AA37" s="113">
        <f>'13,5T_zero'!S18</f>
        <v>0</v>
      </c>
    </row>
    <row r="38" spans="2:27" ht="16.5">
      <c r="B38" s="89">
        <v>14</v>
      </c>
      <c r="C38" s="91">
        <f>'EP 1-10'!B19</f>
        <v>0</v>
      </c>
      <c r="D38" s="111">
        <f>'EP 1-10'!C19</f>
        <v>0</v>
      </c>
      <c r="E38" s="111">
        <f>'EP 1-10'!D19</f>
        <v>0</v>
      </c>
      <c r="F38" s="111">
        <f>'EP 1-10'!E19</f>
        <v>0</v>
      </c>
      <c r="G38" s="111">
        <f>'EP 1-10'!F19</f>
        <v>0</v>
      </c>
      <c r="H38" s="111">
        <f>'EP 1-10'!G19</f>
        <v>0</v>
      </c>
      <c r="I38" s="111">
        <f>'EP 1-10'!H19</f>
        <v>0</v>
      </c>
      <c r="J38" s="111">
        <f>'EP 1-10'!I19</f>
        <v>0</v>
      </c>
      <c r="K38" s="111">
        <f>'EP 1-10'!J19</f>
        <v>0</v>
      </c>
      <c r="L38" s="112">
        <f>'EP 1-10'!R19</f>
        <v>0</v>
      </c>
      <c r="M38" s="113">
        <f>'EP 1-10'!S19</f>
        <v>0</v>
      </c>
      <c r="N38" s="124"/>
      <c r="P38" s="89">
        <v>14</v>
      </c>
      <c r="Q38" s="91">
        <f>'13,5T_zero'!B19</f>
        <v>0</v>
      </c>
      <c r="R38" s="111">
        <f>'13,5T_zero'!C19</f>
        <v>0</v>
      </c>
      <c r="S38" s="111">
        <f>'13,5T_zero'!D19</f>
        <v>0</v>
      </c>
      <c r="T38" s="111">
        <f>'13,5T_zero'!E19</f>
        <v>0</v>
      </c>
      <c r="U38" s="111">
        <f>'13,5T_zero'!F19</f>
        <v>0</v>
      </c>
      <c r="V38" s="111">
        <f>'13,5T_zero'!G19</f>
        <v>0</v>
      </c>
      <c r="W38" s="111">
        <f>'13,5T_zero'!H19</f>
        <v>0</v>
      </c>
      <c r="X38" s="111">
        <f>'13,5T_zero'!I19</f>
        <v>0</v>
      </c>
      <c r="Y38" s="111">
        <f>'13,5T_zero'!J19</f>
        <v>0</v>
      </c>
      <c r="Z38" s="112">
        <f>'13,5T_zero'!R19</f>
        <v>0</v>
      </c>
      <c r="AA38" s="113">
        <f>'13,5T_zero'!S19</f>
        <v>0</v>
      </c>
    </row>
    <row r="39" spans="2:27" ht="17.25" thickBot="1">
      <c r="B39" s="90">
        <v>15</v>
      </c>
      <c r="C39" s="92">
        <f>'EP 1-10'!B20</f>
        <v>0</v>
      </c>
      <c r="D39" s="114">
        <f>'EP 1-10'!C20</f>
        <v>0</v>
      </c>
      <c r="E39" s="114">
        <f>'EP 1-10'!D20</f>
        <v>0</v>
      </c>
      <c r="F39" s="114">
        <f>'EP 1-10'!E20</f>
        <v>0</v>
      </c>
      <c r="G39" s="114">
        <f>'EP 1-10'!F20</f>
        <v>0</v>
      </c>
      <c r="H39" s="114">
        <f>'EP 1-10'!G20</f>
        <v>0</v>
      </c>
      <c r="I39" s="114">
        <f>'EP 1-10'!H20</f>
        <v>0</v>
      </c>
      <c r="J39" s="114">
        <f>'EP 1-10'!I20</f>
        <v>0</v>
      </c>
      <c r="K39" s="114">
        <f>'EP 1-10'!J20</f>
        <v>0</v>
      </c>
      <c r="L39" s="115">
        <f>'EP 1-10'!R20</f>
        <v>0</v>
      </c>
      <c r="M39" s="116">
        <f>'EP 1-10'!S20</f>
        <v>0</v>
      </c>
      <c r="N39" s="124"/>
      <c r="P39" s="90">
        <v>15</v>
      </c>
      <c r="Q39" s="92">
        <f>'13,5T_zero'!B20</f>
        <v>0</v>
      </c>
      <c r="R39" s="114">
        <f>'13,5T_zero'!C20</f>
        <v>0</v>
      </c>
      <c r="S39" s="114">
        <f>'13,5T_zero'!D20</f>
        <v>0</v>
      </c>
      <c r="T39" s="114">
        <f>'13,5T_zero'!E20</f>
        <v>0</v>
      </c>
      <c r="U39" s="114">
        <f>'13,5T_zero'!F20</f>
        <v>0</v>
      </c>
      <c r="V39" s="114">
        <f>'13,5T_zero'!G20</f>
        <v>0</v>
      </c>
      <c r="W39" s="114">
        <f>'13,5T_zero'!H20</f>
        <v>0</v>
      </c>
      <c r="X39" s="114">
        <f>'13,5T_zero'!I20</f>
        <v>0</v>
      </c>
      <c r="Y39" s="114">
        <f>'13,5T_zero'!J20</f>
        <v>0</v>
      </c>
      <c r="Z39" s="115">
        <f>'13,5T_zero'!R20</f>
        <v>0</v>
      </c>
      <c r="AA39" s="116">
        <f>'13,5T_zero'!S20</f>
        <v>0</v>
      </c>
    </row>
    <row r="40" ht="17.25" thickTop="1"/>
  </sheetData>
  <sheetProtection/>
  <mergeCells count="21">
    <mergeCell ref="Q23:Q24"/>
    <mergeCell ref="R23:Y23"/>
    <mergeCell ref="Z23:AA23"/>
    <mergeCell ref="B4:B5"/>
    <mergeCell ref="C4:C5"/>
    <mergeCell ref="D4:K4"/>
    <mergeCell ref="L4:M4"/>
    <mergeCell ref="P4:P5"/>
    <mergeCell ref="Q4:Q5"/>
    <mergeCell ref="B23:B24"/>
    <mergeCell ref="C23:C24"/>
    <mergeCell ref="D23:K23"/>
    <mergeCell ref="L23:M23"/>
    <mergeCell ref="P23:P24"/>
    <mergeCell ref="B3:M3"/>
    <mergeCell ref="B22:M22"/>
    <mergeCell ref="P3:AA3"/>
    <mergeCell ref="P22:AA22"/>
    <mergeCell ref="B1:AA1"/>
    <mergeCell ref="R4:Y4"/>
    <mergeCell ref="Z4:AA4"/>
  </mergeCells>
  <conditionalFormatting sqref="D6:N20">
    <cfRule type="cellIs" priority="10" dxfId="96" operator="equal">
      <formula>0</formula>
    </cfRule>
  </conditionalFormatting>
  <conditionalFormatting sqref="R6:AA20">
    <cfRule type="cellIs" priority="9" dxfId="96" operator="equal">
      <formula>0</formula>
    </cfRule>
  </conditionalFormatting>
  <conditionalFormatting sqref="D25:N39">
    <cfRule type="cellIs" priority="8" dxfId="96" operator="equal">
      <formula>0</formula>
    </cfRule>
  </conditionalFormatting>
  <conditionalFormatting sqref="R25:AA39">
    <cfRule type="cellIs" priority="7" dxfId="96" operator="equal">
      <formula>0</formula>
    </cfRule>
  </conditionalFormatting>
  <conditionalFormatting sqref="Q25:Q39">
    <cfRule type="cellIs" priority="6" dxfId="96" operator="equal">
      <formula>0</formula>
    </cfRule>
  </conditionalFormatting>
  <conditionalFormatting sqref="C6:C20">
    <cfRule type="cellIs" priority="5" dxfId="96" operator="equal">
      <formula>0</formula>
    </cfRule>
  </conditionalFormatting>
  <conditionalFormatting sqref="Q6:Q20">
    <cfRule type="cellIs" priority="4" dxfId="96" operator="equal">
      <formula>0</formula>
    </cfRule>
  </conditionalFormatting>
  <conditionalFormatting sqref="C25:C39">
    <cfRule type="cellIs" priority="3" dxfId="96" operator="equal">
      <formula>0</formula>
    </cfRule>
  </conditionalFormatting>
  <printOptions horizontalCentered="1" verticalCentered="1"/>
  <pageMargins left="0.7086614173228347" right="0.7086614173228347" top="0.5905511811023623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145" zoomScaleNormal="145" zoomScaleSheetLayoutView="145" zoomScalePageLayoutView="0" workbookViewId="0" topLeftCell="A1">
      <selection activeCell="L6" sqref="L6"/>
    </sheetView>
  </sheetViews>
  <sheetFormatPr defaultColWidth="9.00390625" defaultRowHeight="12.75"/>
  <cols>
    <col min="1" max="1" width="6.125" style="79" customWidth="1"/>
    <col min="2" max="2" width="17.75390625" style="79" customWidth="1"/>
    <col min="3" max="12" width="2.875" style="79" customWidth="1"/>
    <col min="13" max="14" width="6.75390625" style="79" customWidth="1"/>
    <col min="15" max="16384" width="9.125" style="79" customWidth="1"/>
  </cols>
  <sheetData>
    <row r="1" ht="24.75">
      <c r="A1" s="78" t="s">
        <v>79</v>
      </c>
    </row>
    <row r="3" spans="1:14" ht="20.25" thickBot="1">
      <c r="A3" s="142" t="str">
        <f>'Open GP 1-5'!A1:F1</f>
        <v>Open GP 1:5 - 2019 léto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16.5" customHeight="1" thickBot="1" thickTop="1">
      <c r="A4" s="140" t="s">
        <v>2</v>
      </c>
      <c r="B4" s="138" t="s">
        <v>0</v>
      </c>
      <c r="C4" s="135" t="s">
        <v>1</v>
      </c>
      <c r="D4" s="135"/>
      <c r="E4" s="135"/>
      <c r="F4" s="135"/>
      <c r="G4" s="135"/>
      <c r="H4" s="135"/>
      <c r="I4" s="135"/>
      <c r="J4" s="135"/>
      <c r="K4" s="135"/>
      <c r="L4" s="135"/>
      <c r="M4" s="136" t="s">
        <v>8</v>
      </c>
      <c r="N4" s="137"/>
    </row>
    <row r="5" spans="1:14" ht="16.5" customHeight="1" thickBot="1" thickTop="1">
      <c r="A5" s="141"/>
      <c r="B5" s="139"/>
      <c r="C5" s="93">
        <v>1</v>
      </c>
      <c r="D5" s="93">
        <v>2</v>
      </c>
      <c r="E5" s="93">
        <v>3</v>
      </c>
      <c r="F5" s="93">
        <v>4</v>
      </c>
      <c r="G5" s="93">
        <v>5</v>
      </c>
      <c r="H5" s="93">
        <v>6</v>
      </c>
      <c r="I5" s="93">
        <v>7</v>
      </c>
      <c r="J5" s="93">
        <v>8</v>
      </c>
      <c r="K5" s="93">
        <v>9</v>
      </c>
      <c r="L5" s="93">
        <v>10</v>
      </c>
      <c r="M5" s="94" t="s">
        <v>6</v>
      </c>
      <c r="N5" s="95" t="s">
        <v>7</v>
      </c>
    </row>
    <row r="6" spans="1:14" ht="17.25" thickTop="1">
      <c r="A6" s="130">
        <v>1</v>
      </c>
      <c r="B6" s="126" t="str">
        <f>'Open GP 1-5'!B6</f>
        <v>Stehlík Miloslav</v>
      </c>
      <c r="C6" s="118">
        <f>'Open GP 1-5'!C6</f>
        <v>2</v>
      </c>
      <c r="D6" s="118">
        <f>'Open GP 1-5'!D6</f>
        <v>1</v>
      </c>
      <c r="E6" s="118">
        <f>'Open GP 1-5'!E6</f>
        <v>1</v>
      </c>
      <c r="F6" s="118">
        <f>'Open GP 1-5'!F6</f>
        <v>1</v>
      </c>
      <c r="G6" s="118">
        <f>'Open GP 1-5'!G6</f>
        <v>2</v>
      </c>
      <c r="H6" s="118">
        <f>'Open GP 1-5'!H6</f>
        <v>3</v>
      </c>
      <c r="I6" s="118">
        <f>'Open GP 1-5'!I6</f>
        <v>2</v>
      </c>
      <c r="J6" s="118">
        <f>'Open GP 1-5'!J6</f>
        <v>2</v>
      </c>
      <c r="K6" s="118">
        <f>'Open GP 1-5'!K6</f>
        <v>5</v>
      </c>
      <c r="L6" s="118">
        <f>'Open GP 1-5'!L6</f>
        <v>0</v>
      </c>
      <c r="M6" s="104">
        <f>'Open GP 1-5'!R6</f>
        <v>411</v>
      </c>
      <c r="N6" s="105">
        <f>'Open GP 1-5'!S6</f>
        <v>372</v>
      </c>
    </row>
    <row r="7" spans="1:14" ht="16.5">
      <c r="A7" s="131">
        <v>2</v>
      </c>
      <c r="B7" s="127" t="str">
        <f>'Open GP 1-5'!B7</f>
        <v>Těhník Jiří</v>
      </c>
      <c r="C7" s="119">
        <f>'Open GP 1-5'!C7</f>
        <v>3</v>
      </c>
      <c r="D7" s="119">
        <f>'Open GP 1-5'!D7</f>
        <v>2</v>
      </c>
      <c r="E7" s="119">
        <f>'Open GP 1-5'!E7</f>
        <v>2</v>
      </c>
      <c r="F7" s="119">
        <f>'Open GP 1-5'!F7</f>
        <v>2</v>
      </c>
      <c r="G7" s="119">
        <f>'Open GP 1-5'!G7</f>
        <v>1</v>
      </c>
      <c r="H7" s="119">
        <f>'Open GP 1-5'!H7</f>
        <v>2</v>
      </c>
      <c r="I7" s="119">
        <f>'Open GP 1-5'!I7</f>
        <v>1</v>
      </c>
      <c r="J7" s="119">
        <f>'Open GP 1-5'!J7</f>
        <v>3</v>
      </c>
      <c r="K7" s="119">
        <f>'Open GP 1-5'!K7</f>
        <v>3</v>
      </c>
      <c r="L7" s="119">
        <f>'Open GP 1-5'!L7</f>
        <v>0</v>
      </c>
      <c r="M7" s="101">
        <f>'Open GP 1-5'!R7</f>
        <v>406</v>
      </c>
      <c r="N7" s="106">
        <f>'Open GP 1-5'!S7</f>
        <v>364</v>
      </c>
    </row>
    <row r="8" spans="1:14" ht="16.5">
      <c r="A8" s="131">
        <v>3</v>
      </c>
      <c r="B8" s="127" t="str">
        <f>'Open GP 1-5'!B8</f>
        <v>Pfeffer Miloslav</v>
      </c>
      <c r="C8" s="119">
        <f>'Open GP 1-5'!C8</f>
        <v>6</v>
      </c>
      <c r="D8" s="119">
        <f>'Open GP 1-5'!D8</f>
        <v>3</v>
      </c>
      <c r="E8" s="119">
        <f>'Open GP 1-5'!E8</f>
        <v>3</v>
      </c>
      <c r="F8" s="119">
        <f>'Open GP 1-5'!F8</f>
        <v>4</v>
      </c>
      <c r="G8" s="119">
        <f>'Open GP 1-5'!G8</f>
        <v>3</v>
      </c>
      <c r="H8" s="119">
        <f>'Open GP 1-5'!H8</f>
        <v>8</v>
      </c>
      <c r="I8" s="119">
        <f>'Open GP 1-5'!I8</f>
        <v>3</v>
      </c>
      <c r="J8" s="119">
        <f>'Open GP 1-5'!J8</f>
        <v>7</v>
      </c>
      <c r="K8" s="119">
        <f>'Open GP 1-5'!K8</f>
        <v>1</v>
      </c>
      <c r="L8" s="119">
        <f>'Open GP 1-5'!L8</f>
        <v>0</v>
      </c>
      <c r="M8" s="101">
        <f>'Open GP 1-5'!R8</f>
        <v>369</v>
      </c>
      <c r="N8" s="106">
        <f>'Open GP 1-5'!S8</f>
        <v>333</v>
      </c>
    </row>
    <row r="9" spans="1:14" ht="16.5">
      <c r="A9" s="128">
        <v>4</v>
      </c>
      <c r="B9" s="100" t="str">
        <f>'Open GP 1-5'!B9</f>
        <v>Kaláb Zdenek</v>
      </c>
      <c r="C9" s="119">
        <f>'Open GP 1-5'!C9</f>
        <v>4</v>
      </c>
      <c r="D9" s="119">
        <f>'Open GP 1-5'!D9</f>
        <v>4</v>
      </c>
      <c r="E9" s="119">
        <f>'Open GP 1-5'!E9</f>
        <v>5</v>
      </c>
      <c r="F9" s="119">
        <f>'Open GP 1-5'!F9</f>
        <v>3</v>
      </c>
      <c r="G9" s="119">
        <f>'Open GP 1-5'!G9</f>
        <v>4</v>
      </c>
      <c r="H9" s="119">
        <f>'Open GP 1-5'!H9</f>
        <v>5</v>
      </c>
      <c r="I9" s="119">
        <f>'Open GP 1-5'!I9</f>
        <v>6</v>
      </c>
      <c r="J9" s="119">
        <f>'Open GP 1-5'!J9</f>
        <v>4</v>
      </c>
      <c r="K9" s="119">
        <f>'Open GP 1-5'!K9</f>
        <v>0</v>
      </c>
      <c r="L9" s="119">
        <f>'Open GP 1-5'!L9</f>
        <v>0</v>
      </c>
      <c r="M9" s="101">
        <f>'Open GP 1-5'!R9</f>
        <v>318</v>
      </c>
      <c r="N9" s="106">
        <f>'Open GP 1-5'!S9</f>
        <v>280</v>
      </c>
    </row>
    <row r="10" spans="1:14" ht="16.5">
      <c r="A10" s="128">
        <v>5</v>
      </c>
      <c r="B10" s="100" t="str">
        <f>'Open GP 1-5'!B10</f>
        <v>Najbrt Lukáš</v>
      </c>
      <c r="C10" s="119">
        <f>'Open GP 1-5'!C10</f>
        <v>7</v>
      </c>
      <c r="D10" s="119">
        <f>'Open GP 1-5'!D10</f>
        <v>7</v>
      </c>
      <c r="E10" s="119">
        <f>'Open GP 1-5'!E10</f>
        <v>4</v>
      </c>
      <c r="F10" s="119">
        <f>'Open GP 1-5'!F10</f>
        <v>6</v>
      </c>
      <c r="G10" s="119">
        <f>'Open GP 1-5'!G10</f>
        <v>0</v>
      </c>
      <c r="H10" s="119">
        <f>'Open GP 1-5'!H10</f>
        <v>0</v>
      </c>
      <c r="I10" s="119">
        <f>'Open GP 1-5'!I10</f>
        <v>0</v>
      </c>
      <c r="J10" s="119">
        <f>'Open GP 1-5'!J10</f>
        <v>5</v>
      </c>
      <c r="K10" s="119">
        <f>'Open GP 1-5'!K10</f>
        <v>2</v>
      </c>
      <c r="L10" s="119">
        <f>'Open GP 1-5'!L10</f>
        <v>0</v>
      </c>
      <c r="M10" s="101">
        <f>'Open GP 1-5'!R10</f>
        <v>236</v>
      </c>
      <c r="N10" s="106">
        <f>'Open GP 1-5'!S10</f>
        <v>236</v>
      </c>
    </row>
    <row r="11" spans="1:14" ht="16.5">
      <c r="A11" s="128">
        <v>6</v>
      </c>
      <c r="B11" s="100" t="str">
        <f>'Open GP 1-5'!B11</f>
        <v>Pliml Martin</v>
      </c>
      <c r="C11" s="119">
        <f>'Open GP 1-5'!C11</f>
        <v>8</v>
      </c>
      <c r="D11" s="119">
        <f>'Open GP 1-5'!D11</f>
        <v>5</v>
      </c>
      <c r="E11" s="119">
        <f>'Open GP 1-5'!E11</f>
        <v>6</v>
      </c>
      <c r="F11" s="119">
        <f>'Open GP 1-5'!F11</f>
        <v>5</v>
      </c>
      <c r="G11" s="119">
        <f>'Open GP 1-5'!G11</f>
        <v>5</v>
      </c>
      <c r="H11" s="119">
        <f>'Open GP 1-5'!H11</f>
        <v>0</v>
      </c>
      <c r="I11" s="119">
        <f>'Open GP 1-5'!I11</f>
        <v>5</v>
      </c>
      <c r="J11" s="119">
        <f>'Open GP 1-5'!J11</f>
        <v>9</v>
      </c>
      <c r="K11" s="119">
        <f>'Open GP 1-5'!K11</f>
        <v>0</v>
      </c>
      <c r="L11" s="119">
        <f>'Open GP 1-5'!L11</f>
        <v>0</v>
      </c>
      <c r="M11" s="101">
        <f>'Open GP 1-5'!R11</f>
        <v>265</v>
      </c>
      <c r="N11" s="106">
        <f>'Open GP 1-5'!S11</f>
        <v>230</v>
      </c>
    </row>
    <row r="12" spans="1:14" ht="16.5">
      <c r="A12" s="128">
        <v>7</v>
      </c>
      <c r="B12" s="100" t="str">
        <f>'Open GP 1-5'!B12</f>
        <v>Kaláb Tomáš</v>
      </c>
      <c r="C12" s="119">
        <f>'Open GP 1-5'!C12</f>
        <v>9</v>
      </c>
      <c r="D12" s="119">
        <f>'Open GP 1-5'!D12</f>
        <v>0</v>
      </c>
      <c r="E12" s="119">
        <f>'Open GP 1-5'!E12</f>
        <v>9</v>
      </c>
      <c r="F12" s="119">
        <f>'Open GP 1-5'!F12</f>
        <v>0</v>
      </c>
      <c r="G12" s="119">
        <f>'Open GP 1-5'!G12</f>
        <v>7</v>
      </c>
      <c r="H12" s="119">
        <f>'Open GP 1-5'!H12</f>
        <v>6</v>
      </c>
      <c r="I12" s="119">
        <f>'Open GP 1-5'!I12</f>
        <v>7</v>
      </c>
      <c r="J12" s="119">
        <f>'Open GP 1-5'!J12</f>
        <v>0</v>
      </c>
      <c r="K12" s="119">
        <f>'Open GP 1-5'!K12</f>
        <v>4</v>
      </c>
      <c r="L12" s="119">
        <f>'Open GP 1-5'!L12</f>
        <v>0</v>
      </c>
      <c r="M12" s="101">
        <f>'Open GP 1-5'!R12</f>
        <v>222</v>
      </c>
      <c r="N12" s="106">
        <f>'Open GP 1-5'!S12</f>
        <v>222</v>
      </c>
    </row>
    <row r="13" spans="1:14" ht="16.5">
      <c r="A13" s="128">
        <v>8</v>
      </c>
      <c r="B13" s="100" t="str">
        <f>'Open GP 1-5'!B13</f>
        <v>Kupilík Tomáš</v>
      </c>
      <c r="C13" s="119">
        <f>'Open GP 1-5'!C13</f>
        <v>5</v>
      </c>
      <c r="D13" s="119">
        <f>'Open GP 1-5'!D13</f>
        <v>6</v>
      </c>
      <c r="E13" s="119">
        <f>'Open GP 1-5'!E13</f>
        <v>7</v>
      </c>
      <c r="F13" s="119">
        <f>'Open GP 1-5'!F13</f>
        <v>0</v>
      </c>
      <c r="G13" s="119">
        <f>'Open GP 1-5'!G13</f>
        <v>8</v>
      </c>
      <c r="H13" s="119">
        <f>'Open GP 1-5'!H13</f>
        <v>4</v>
      </c>
      <c r="I13" s="119">
        <f>'Open GP 1-5'!I13</f>
        <v>0</v>
      </c>
      <c r="J13" s="119">
        <f>'Open GP 1-5'!J13</f>
        <v>8</v>
      </c>
      <c r="K13" s="119">
        <f>'Open GP 1-5'!K13</f>
        <v>0</v>
      </c>
      <c r="L13" s="119">
        <f>'Open GP 1-5'!L13</f>
        <v>0</v>
      </c>
      <c r="M13" s="101">
        <f>'Open GP 1-5'!R13</f>
        <v>226</v>
      </c>
      <c r="N13" s="106">
        <f>'Open GP 1-5'!S13</f>
        <v>190</v>
      </c>
    </row>
    <row r="14" spans="1:14" ht="16.5">
      <c r="A14" s="128">
        <v>9</v>
      </c>
      <c r="B14" s="100" t="str">
        <f>'Open GP 1-5'!B14</f>
        <v>Piťha Petr</v>
      </c>
      <c r="C14" s="119">
        <f>'Open GP 1-5'!C14</f>
        <v>0</v>
      </c>
      <c r="D14" s="119">
        <f>'Open GP 1-5'!D14</f>
        <v>0</v>
      </c>
      <c r="E14" s="119">
        <f>'Open GP 1-5'!E14</f>
        <v>8</v>
      </c>
      <c r="F14" s="119">
        <f>'Open GP 1-5'!F14</f>
        <v>0</v>
      </c>
      <c r="G14" s="119">
        <f>'Open GP 1-5'!G14</f>
        <v>6</v>
      </c>
      <c r="H14" s="119">
        <f>'Open GP 1-5'!H14</f>
        <v>7</v>
      </c>
      <c r="I14" s="119">
        <f>'Open GP 1-5'!I14</f>
        <v>4</v>
      </c>
      <c r="J14" s="119">
        <f>'Open GP 1-5'!J14</f>
        <v>6</v>
      </c>
      <c r="K14" s="119">
        <f>'Open GP 1-5'!K14</f>
        <v>0</v>
      </c>
      <c r="L14" s="119">
        <f>'Open GP 1-5'!L14</f>
        <v>0</v>
      </c>
      <c r="M14" s="101">
        <f>'Open GP 1-5'!R14</f>
        <v>189</v>
      </c>
      <c r="N14" s="106">
        <f>'Open GP 1-5'!S14</f>
        <v>189</v>
      </c>
    </row>
    <row r="15" spans="1:14" ht="16.5">
      <c r="A15" s="128">
        <v>10</v>
      </c>
      <c r="B15" s="100" t="str">
        <f>'Open GP 1-5'!B15</f>
        <v>Kneys Michal</v>
      </c>
      <c r="C15" s="119">
        <f>'Open GP 1-5'!C15</f>
        <v>1</v>
      </c>
      <c r="D15" s="119">
        <f>'Open GP 1-5'!D15</f>
        <v>0</v>
      </c>
      <c r="E15" s="119">
        <f>'Open GP 1-5'!E15</f>
        <v>0</v>
      </c>
      <c r="F15" s="119">
        <f>'Open GP 1-5'!F15</f>
        <v>0</v>
      </c>
      <c r="G15" s="119">
        <f>'Open GP 1-5'!G15</f>
        <v>0</v>
      </c>
      <c r="H15" s="119">
        <f>'Open GP 1-5'!H15</f>
        <v>1</v>
      </c>
      <c r="I15" s="119">
        <f>'Open GP 1-5'!I15</f>
        <v>0</v>
      </c>
      <c r="J15" s="119">
        <f>'Open GP 1-5'!J15</f>
        <v>1</v>
      </c>
      <c r="K15" s="119">
        <f>'Open GP 1-5'!K15</f>
        <v>0</v>
      </c>
      <c r="L15" s="119">
        <f>'Open GP 1-5'!L15</f>
        <v>0</v>
      </c>
      <c r="M15" s="101">
        <f>'Open GP 1-5'!R15</f>
        <v>150</v>
      </c>
      <c r="N15" s="106">
        <f>'Open GP 1-5'!S15</f>
        <v>150</v>
      </c>
    </row>
    <row r="16" spans="1:14" ht="16.5">
      <c r="A16" s="128">
        <v>11</v>
      </c>
      <c r="B16" s="100">
        <f>'Open GP 1-5'!B16</f>
        <v>0</v>
      </c>
      <c r="C16" s="119">
        <f>'Open GP 1-5'!C16</f>
        <v>0</v>
      </c>
      <c r="D16" s="119">
        <f>'Open GP 1-5'!D16</f>
        <v>0</v>
      </c>
      <c r="E16" s="119">
        <f>'Open GP 1-5'!E16</f>
        <v>0</v>
      </c>
      <c r="F16" s="119">
        <f>'Open GP 1-5'!F16</f>
        <v>0</v>
      </c>
      <c r="G16" s="119">
        <f>'Open GP 1-5'!G16</f>
        <v>0</v>
      </c>
      <c r="H16" s="119">
        <f>'Open GP 1-5'!H16</f>
        <v>0</v>
      </c>
      <c r="I16" s="119">
        <f>'Open GP 1-5'!I16</f>
        <v>0</v>
      </c>
      <c r="J16" s="119">
        <f>'Open GP 1-5'!J16</f>
        <v>0</v>
      </c>
      <c r="K16" s="119">
        <f>'Open GP 1-5'!K16</f>
        <v>0</v>
      </c>
      <c r="L16" s="119">
        <f>'Open GP 1-5'!L16</f>
        <v>0</v>
      </c>
      <c r="M16" s="101">
        <f>'Open GP 1-5'!R16</f>
        <v>0</v>
      </c>
      <c r="N16" s="106">
        <f>'Open GP 1-5'!S16</f>
        <v>0</v>
      </c>
    </row>
    <row r="17" spans="1:14" ht="16.5">
      <c r="A17" s="128">
        <v>12</v>
      </c>
      <c r="B17" s="100">
        <f>'Open GP 1-5'!B17</f>
        <v>0</v>
      </c>
      <c r="C17" s="119">
        <f>'Open GP 1-5'!C17</f>
        <v>0</v>
      </c>
      <c r="D17" s="119">
        <f>'Open GP 1-5'!D17</f>
        <v>0</v>
      </c>
      <c r="E17" s="119">
        <f>'Open GP 1-5'!E17</f>
        <v>0</v>
      </c>
      <c r="F17" s="119">
        <f>'Open GP 1-5'!F17</f>
        <v>0</v>
      </c>
      <c r="G17" s="119">
        <f>'Open GP 1-5'!G17</f>
        <v>0</v>
      </c>
      <c r="H17" s="119">
        <f>'Open GP 1-5'!H17</f>
        <v>0</v>
      </c>
      <c r="I17" s="119">
        <f>'Open GP 1-5'!I17</f>
        <v>0</v>
      </c>
      <c r="J17" s="119">
        <f>'Open GP 1-5'!J17</f>
        <v>0</v>
      </c>
      <c r="K17" s="119">
        <f>'Open GP 1-5'!K17</f>
        <v>0</v>
      </c>
      <c r="L17" s="119">
        <f>'Open GP 1-5'!L17</f>
        <v>0</v>
      </c>
      <c r="M17" s="101">
        <f>'Open GP 1-5'!R17</f>
        <v>0</v>
      </c>
      <c r="N17" s="106">
        <f>'Open GP 1-5'!S17</f>
        <v>0</v>
      </c>
    </row>
    <row r="18" spans="1:14" ht="16.5">
      <c r="A18" s="128">
        <v>13</v>
      </c>
      <c r="B18" s="100">
        <f>'Open GP 1-5'!B18</f>
        <v>0</v>
      </c>
      <c r="C18" s="119">
        <f>'Open GP 1-5'!C18</f>
        <v>0</v>
      </c>
      <c r="D18" s="119">
        <f>'Open GP 1-5'!D18</f>
        <v>0</v>
      </c>
      <c r="E18" s="119">
        <f>'Open GP 1-5'!E18</f>
        <v>0</v>
      </c>
      <c r="F18" s="119">
        <f>'Open GP 1-5'!F18</f>
        <v>0</v>
      </c>
      <c r="G18" s="119">
        <f>'Open GP 1-5'!G18</f>
        <v>0</v>
      </c>
      <c r="H18" s="119">
        <f>'Open GP 1-5'!H18</f>
        <v>0</v>
      </c>
      <c r="I18" s="119">
        <f>'Open GP 1-5'!I18</f>
        <v>0</v>
      </c>
      <c r="J18" s="119">
        <f>'Open GP 1-5'!J18</f>
        <v>0</v>
      </c>
      <c r="K18" s="119">
        <f>'Open GP 1-5'!K18</f>
        <v>0</v>
      </c>
      <c r="L18" s="119">
        <f>'Open GP 1-5'!L18</f>
        <v>0</v>
      </c>
      <c r="M18" s="101">
        <f>'Open GP 1-5'!R18</f>
        <v>0</v>
      </c>
      <c r="N18" s="106">
        <f>'Open GP 1-5'!S18</f>
        <v>0</v>
      </c>
    </row>
    <row r="19" spans="1:14" ht="16.5">
      <c r="A19" s="128">
        <v>14</v>
      </c>
      <c r="B19" s="100">
        <f>'Open GP 1-5'!B19</f>
        <v>0</v>
      </c>
      <c r="C19" s="119">
        <f>'Open GP 1-5'!C19</f>
        <v>0</v>
      </c>
      <c r="D19" s="119">
        <f>'Open GP 1-5'!D19</f>
        <v>0</v>
      </c>
      <c r="E19" s="119">
        <f>'Open GP 1-5'!E19</f>
        <v>0</v>
      </c>
      <c r="F19" s="119">
        <f>'Open GP 1-5'!F19</f>
        <v>0</v>
      </c>
      <c r="G19" s="119">
        <f>'Open GP 1-5'!G19</f>
        <v>0</v>
      </c>
      <c r="H19" s="119">
        <f>'Open GP 1-5'!H19</f>
        <v>0</v>
      </c>
      <c r="I19" s="119">
        <f>'Open GP 1-5'!I19</f>
        <v>0</v>
      </c>
      <c r="J19" s="119">
        <f>'Open GP 1-5'!J19</f>
        <v>0</v>
      </c>
      <c r="K19" s="119">
        <f>'Open GP 1-5'!K19</f>
        <v>0</v>
      </c>
      <c r="L19" s="119">
        <f>'Open GP 1-5'!L19</f>
        <v>0</v>
      </c>
      <c r="M19" s="101">
        <f>'Open GP 1-5'!R19</f>
        <v>0</v>
      </c>
      <c r="N19" s="106">
        <f>'Open GP 1-5'!S19</f>
        <v>0</v>
      </c>
    </row>
    <row r="20" spans="1:14" ht="16.5">
      <c r="A20" s="128">
        <v>15</v>
      </c>
      <c r="B20" s="100">
        <f>'Open GP 1-5'!B20</f>
        <v>0</v>
      </c>
      <c r="C20" s="119">
        <f>'Open GP 1-5'!C20</f>
        <v>0</v>
      </c>
      <c r="D20" s="119">
        <f>'Open GP 1-5'!D20</f>
        <v>0</v>
      </c>
      <c r="E20" s="119">
        <f>'Open GP 1-5'!E20</f>
        <v>0</v>
      </c>
      <c r="F20" s="119">
        <f>'Open GP 1-5'!F20</f>
        <v>0</v>
      </c>
      <c r="G20" s="119">
        <f>'Open GP 1-5'!G20</f>
        <v>0</v>
      </c>
      <c r="H20" s="119">
        <f>'Open GP 1-5'!H20</f>
        <v>0</v>
      </c>
      <c r="I20" s="119">
        <f>'Open GP 1-5'!I20</f>
        <v>0</v>
      </c>
      <c r="J20" s="119">
        <f>'Open GP 1-5'!J20</f>
        <v>0</v>
      </c>
      <c r="K20" s="119">
        <f>'Open GP 1-5'!K20</f>
        <v>0</v>
      </c>
      <c r="L20" s="119">
        <f>'Open GP 1-5'!L20</f>
        <v>0</v>
      </c>
      <c r="M20" s="101">
        <f>'Open GP 1-5'!R20</f>
        <v>0</v>
      </c>
      <c r="N20" s="106">
        <f>'Open GP 1-5'!S20</f>
        <v>0</v>
      </c>
    </row>
    <row r="21" spans="1:14" ht="16.5">
      <c r="A21" s="128">
        <v>16</v>
      </c>
      <c r="B21" s="100">
        <f>'Open GP 1-5'!B21</f>
        <v>0</v>
      </c>
      <c r="C21" s="119">
        <f>'Open GP 1-5'!C21</f>
        <v>0</v>
      </c>
      <c r="D21" s="119">
        <f>'Open GP 1-5'!D21</f>
        <v>0</v>
      </c>
      <c r="E21" s="119">
        <f>'Open GP 1-5'!E21</f>
        <v>0</v>
      </c>
      <c r="F21" s="119">
        <f>'Open GP 1-5'!F21</f>
        <v>0</v>
      </c>
      <c r="G21" s="119">
        <f>'Open GP 1-5'!G21</f>
        <v>0</v>
      </c>
      <c r="H21" s="119">
        <f>'Open GP 1-5'!H21</f>
        <v>0</v>
      </c>
      <c r="I21" s="119">
        <f>'Open GP 1-5'!I21</f>
        <v>0</v>
      </c>
      <c r="J21" s="119">
        <f>'Open GP 1-5'!J21</f>
        <v>0</v>
      </c>
      <c r="K21" s="119">
        <f>'Open GP 1-5'!K21</f>
        <v>0</v>
      </c>
      <c r="L21" s="119">
        <f>'Open GP 1-5'!L21</f>
        <v>0</v>
      </c>
      <c r="M21" s="101">
        <f>'Open GP 1-5'!R21</f>
        <v>0</v>
      </c>
      <c r="N21" s="106">
        <f>'Open GP 1-5'!S21</f>
        <v>0</v>
      </c>
    </row>
    <row r="22" spans="1:14" ht="16.5">
      <c r="A22" s="128">
        <v>17</v>
      </c>
      <c r="B22" s="100">
        <f>'Open GP 1-5'!B22</f>
        <v>0</v>
      </c>
      <c r="C22" s="119">
        <f>'Open GP 1-5'!C22</f>
        <v>0</v>
      </c>
      <c r="D22" s="119">
        <f>'Open GP 1-5'!D22</f>
        <v>0</v>
      </c>
      <c r="E22" s="119">
        <f>'Open GP 1-5'!E22</f>
        <v>0</v>
      </c>
      <c r="F22" s="119">
        <f>'Open GP 1-5'!F22</f>
        <v>0</v>
      </c>
      <c r="G22" s="119">
        <f>'Open GP 1-5'!G22</f>
        <v>0</v>
      </c>
      <c r="H22" s="119">
        <f>'Open GP 1-5'!H22</f>
        <v>0</v>
      </c>
      <c r="I22" s="119">
        <f>'Open GP 1-5'!I22</f>
        <v>0</v>
      </c>
      <c r="J22" s="119">
        <f>'Open GP 1-5'!J22</f>
        <v>0</v>
      </c>
      <c r="K22" s="119">
        <f>'Open GP 1-5'!K22</f>
        <v>0</v>
      </c>
      <c r="L22" s="119">
        <f>'Open GP 1-5'!L22</f>
        <v>0</v>
      </c>
      <c r="M22" s="101">
        <f>'Open GP 1-5'!R22</f>
        <v>0</v>
      </c>
      <c r="N22" s="106">
        <f>'Open GP 1-5'!S22</f>
        <v>0</v>
      </c>
    </row>
    <row r="23" spans="1:14" ht="16.5">
      <c r="A23" s="128">
        <v>18</v>
      </c>
      <c r="B23" s="100">
        <f>'Open GP 1-5'!B23</f>
        <v>0</v>
      </c>
      <c r="C23" s="119">
        <f>'Open GP 1-5'!C23</f>
        <v>0</v>
      </c>
      <c r="D23" s="119">
        <f>'Open GP 1-5'!D23</f>
        <v>0</v>
      </c>
      <c r="E23" s="119">
        <f>'Open GP 1-5'!E23</f>
        <v>0</v>
      </c>
      <c r="F23" s="119">
        <f>'Open GP 1-5'!F23</f>
        <v>0</v>
      </c>
      <c r="G23" s="119">
        <f>'Open GP 1-5'!G23</f>
        <v>0</v>
      </c>
      <c r="H23" s="119">
        <f>'Open GP 1-5'!H23</f>
        <v>0</v>
      </c>
      <c r="I23" s="119">
        <f>'Open GP 1-5'!I23</f>
        <v>0</v>
      </c>
      <c r="J23" s="119">
        <f>'Open GP 1-5'!J23</f>
        <v>0</v>
      </c>
      <c r="K23" s="119">
        <f>'Open GP 1-5'!K23</f>
        <v>0</v>
      </c>
      <c r="L23" s="119">
        <f>'Open GP 1-5'!L23</f>
        <v>0</v>
      </c>
      <c r="M23" s="101">
        <f>'Open GP 1-5'!R23</f>
        <v>0</v>
      </c>
      <c r="N23" s="106">
        <f>'Open GP 1-5'!S23</f>
        <v>0</v>
      </c>
    </row>
    <row r="24" spans="1:14" ht="16.5">
      <c r="A24" s="128">
        <v>19</v>
      </c>
      <c r="B24" s="100">
        <f>'Open GP 1-5'!B24</f>
        <v>0</v>
      </c>
      <c r="C24" s="119">
        <f>'Open GP 1-5'!C24</f>
        <v>0</v>
      </c>
      <c r="D24" s="119">
        <f>'Open GP 1-5'!D24</f>
        <v>0</v>
      </c>
      <c r="E24" s="119">
        <f>'Open GP 1-5'!E24</f>
        <v>0</v>
      </c>
      <c r="F24" s="119">
        <f>'Open GP 1-5'!F24</f>
        <v>0</v>
      </c>
      <c r="G24" s="119">
        <f>'Open GP 1-5'!G24</f>
        <v>0</v>
      </c>
      <c r="H24" s="119">
        <f>'Open GP 1-5'!H24</f>
        <v>0</v>
      </c>
      <c r="I24" s="119">
        <f>'Open GP 1-5'!I24</f>
        <v>0</v>
      </c>
      <c r="J24" s="119">
        <f>'Open GP 1-5'!J24</f>
        <v>0</v>
      </c>
      <c r="K24" s="119">
        <f>'Open GP 1-5'!K24</f>
        <v>0</v>
      </c>
      <c r="L24" s="119">
        <f>'Open GP 1-5'!L24</f>
        <v>0</v>
      </c>
      <c r="M24" s="101">
        <f>'Open GP 1-5'!R24</f>
        <v>0</v>
      </c>
      <c r="N24" s="106">
        <f>'Open GP 1-5'!S24</f>
        <v>0</v>
      </c>
    </row>
    <row r="25" spans="1:14" ht="17.25" thickBot="1">
      <c r="A25" s="129">
        <v>20</v>
      </c>
      <c r="B25" s="102">
        <f>'Open GP 1-5'!B25</f>
        <v>0</v>
      </c>
      <c r="C25" s="120">
        <f>'Open GP 1-5'!C25</f>
        <v>0</v>
      </c>
      <c r="D25" s="120">
        <f>'Open GP 1-5'!D25</f>
        <v>0</v>
      </c>
      <c r="E25" s="120">
        <f>'Open GP 1-5'!E25</f>
        <v>0</v>
      </c>
      <c r="F25" s="120">
        <f>'Open GP 1-5'!F25</f>
        <v>0</v>
      </c>
      <c r="G25" s="120">
        <f>'Open GP 1-5'!G25</f>
        <v>0</v>
      </c>
      <c r="H25" s="120">
        <f>'Open GP 1-5'!H25</f>
        <v>0</v>
      </c>
      <c r="I25" s="120">
        <f>'Open GP 1-5'!I25</f>
        <v>0</v>
      </c>
      <c r="J25" s="120">
        <f>'Open GP 1-5'!J25</f>
        <v>0</v>
      </c>
      <c r="K25" s="120">
        <f>'Open GP 1-5'!K25</f>
        <v>0</v>
      </c>
      <c r="L25" s="120">
        <f>'Open GP 1-5'!L25</f>
        <v>0</v>
      </c>
      <c r="M25" s="103">
        <f>'Open GP 1-5'!R25</f>
        <v>0</v>
      </c>
      <c r="N25" s="107">
        <f>'Open GP 1-5'!S25</f>
        <v>0</v>
      </c>
    </row>
    <row r="26" spans="1:14" ht="15.75" thickTop="1">
      <c r="A26" s="80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  <c r="N26" s="82"/>
    </row>
  </sheetData>
  <sheetProtection/>
  <mergeCells count="5">
    <mergeCell ref="A3:N3"/>
    <mergeCell ref="A4:A5"/>
    <mergeCell ref="B4:B5"/>
    <mergeCell ref="C4:L4"/>
    <mergeCell ref="M4:N4"/>
  </mergeCells>
  <conditionalFormatting sqref="B6:N25">
    <cfRule type="cellIs" priority="1" dxfId="96" operator="equal">
      <formula>0</formula>
    </cfRule>
  </conditionalFormatting>
  <printOptions horizontalCentered="1" verticalCentered="1"/>
  <pageMargins left="0.5118110236220472" right="0.31496062992125984" top="0.7874015748031497" bottom="0.7874015748031497" header="0.31496062992125984" footer="0.31496062992125984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>
    <tabColor theme="4"/>
  </sheetPr>
  <dimension ref="A1:AP70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B6" sqref="B6:I35"/>
      <selection pane="topRight" activeCell="B6" sqref="B6:I35"/>
      <selection pane="bottomLeft" activeCell="B6" sqref="B6:I35"/>
      <selection pane="bottomRight" activeCell="A1" sqref="A1:F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1" width="7.75390625" style="2" customWidth="1"/>
    <col min="12" max="17" width="7.75390625" style="2" hidden="1" customWidth="1"/>
    <col min="18" max="19" width="9.125" style="2" customWidth="1"/>
    <col min="20" max="28" width="4.75390625" style="1" customWidth="1" outlineLevel="1"/>
    <col min="29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16384" width="9.125" style="1" customWidth="1"/>
  </cols>
  <sheetData>
    <row r="1" spans="1:6" ht="49.5" customHeight="1">
      <c r="A1" s="147" t="s">
        <v>33</v>
      </c>
      <c r="B1" s="147"/>
      <c r="C1" s="147"/>
      <c r="D1" s="147"/>
      <c r="E1" s="147"/>
      <c r="F1" s="147"/>
    </row>
    <row r="2" spans="1:22" ht="24.75" customHeight="1" thickBot="1">
      <c r="A2" s="148" t="s">
        <v>14</v>
      </c>
      <c r="B2" s="148"/>
      <c r="C2" s="58">
        <v>9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149"/>
      <c r="U2" s="149"/>
      <c r="V2" s="149"/>
    </row>
    <row r="3" spans="1:42" ht="24.75" customHeight="1">
      <c r="A3" s="150" t="s">
        <v>2</v>
      </c>
      <c r="B3" s="152" t="s">
        <v>0</v>
      </c>
      <c r="C3" s="154" t="s">
        <v>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 t="s">
        <v>8</v>
      </c>
      <c r="S3" s="157"/>
      <c r="T3" s="158" t="s">
        <v>9</v>
      </c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60"/>
      <c r="AI3" s="143" t="s">
        <v>12</v>
      </c>
      <c r="AJ3" s="144"/>
      <c r="AK3" s="145" t="s">
        <v>5</v>
      </c>
      <c r="AM3" s="42"/>
      <c r="AN3" s="42"/>
      <c r="AO3" s="42"/>
      <c r="AP3" s="42"/>
    </row>
    <row r="4" spans="1:42" ht="12.75" customHeight="1">
      <c r="A4" s="151"/>
      <c r="B4" s="153"/>
      <c r="C4" s="59">
        <v>43596</v>
      </c>
      <c r="D4" s="59">
        <v>43610</v>
      </c>
      <c r="E4" s="59">
        <v>43624</v>
      </c>
      <c r="F4" s="59">
        <v>43638</v>
      </c>
      <c r="G4" s="59">
        <v>43666</v>
      </c>
      <c r="H4" s="59">
        <v>43687</v>
      </c>
      <c r="I4" s="59">
        <v>43708</v>
      </c>
      <c r="J4" s="59">
        <v>43722</v>
      </c>
      <c r="K4" s="59">
        <v>43743</v>
      </c>
      <c r="L4" s="59">
        <v>43743</v>
      </c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43596</v>
      </c>
      <c r="U4" s="21">
        <f t="shared" si="0"/>
        <v>43610</v>
      </c>
      <c r="V4" s="21">
        <f t="shared" si="0"/>
        <v>43624</v>
      </c>
      <c r="W4" s="21">
        <f t="shared" si="0"/>
        <v>43638</v>
      </c>
      <c r="X4" s="21">
        <f t="shared" si="0"/>
        <v>43666</v>
      </c>
      <c r="Y4" s="21">
        <f t="shared" si="0"/>
        <v>43687</v>
      </c>
      <c r="Z4" s="21">
        <f t="shared" si="0"/>
        <v>43708</v>
      </c>
      <c r="AA4" s="21">
        <f t="shared" si="0"/>
        <v>43722</v>
      </c>
      <c r="AB4" s="21">
        <f t="shared" si="0"/>
        <v>43743</v>
      </c>
      <c r="AC4" s="21">
        <f t="shared" si="0"/>
        <v>43743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146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  <v>0</v>
      </c>
      <c r="H5" s="34">
        <f t="shared" si="1"/>
      </c>
      <c r="I5" s="34">
        <f t="shared" si="1"/>
        <v>0</v>
      </c>
      <c r="J5" s="34">
        <f t="shared" si="1"/>
        <v>0</v>
      </c>
      <c r="K5" s="34">
        <f t="shared" si="1"/>
        <v>0</v>
      </c>
      <c r="L5" s="34">
        <f t="shared" si="1"/>
        <v>0</v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43596</v>
      </c>
      <c r="U5" s="32">
        <f t="shared" si="2"/>
        <v>43610</v>
      </c>
      <c r="V5" s="32">
        <f t="shared" si="2"/>
        <v>43624</v>
      </c>
      <c r="W5" s="32">
        <f t="shared" si="2"/>
        <v>43638</v>
      </c>
      <c r="X5" s="32">
        <f t="shared" si="2"/>
        <v>43666</v>
      </c>
      <c r="Y5" s="32">
        <f t="shared" si="2"/>
        <v>43687</v>
      </c>
      <c r="Z5" s="32">
        <f t="shared" si="2"/>
        <v>43708</v>
      </c>
      <c r="AA5" s="32">
        <f t="shared" si="2"/>
        <v>43722</v>
      </c>
      <c r="AB5" s="32">
        <f t="shared" si="2"/>
        <v>43743</v>
      </c>
      <c r="AC5" s="32">
        <f t="shared" si="2"/>
        <v>43743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  <v>1</v>
      </c>
      <c r="B6" s="63" t="s">
        <v>22</v>
      </c>
      <c r="C6" s="64">
        <v>2</v>
      </c>
      <c r="D6" s="64">
        <v>1</v>
      </c>
      <c r="E6" s="64">
        <v>1</v>
      </c>
      <c r="F6" s="64">
        <v>1</v>
      </c>
      <c r="G6" s="64">
        <v>2</v>
      </c>
      <c r="H6" s="64">
        <v>3</v>
      </c>
      <c r="I6" s="64">
        <v>2</v>
      </c>
      <c r="J6" s="64">
        <v>2</v>
      </c>
      <c r="K6" s="64">
        <v>5</v>
      </c>
      <c r="L6" s="64">
        <v>0</v>
      </c>
      <c r="M6" s="64"/>
      <c r="N6" s="64"/>
      <c r="O6" s="64"/>
      <c r="P6" s="64"/>
      <c r="Q6" s="64"/>
      <c r="R6" s="70">
        <f aca="true" t="shared" si="3" ref="R6:R37">SUM(T6:AH6)</f>
        <v>411</v>
      </c>
      <c r="S6" s="69">
        <f>IF(COUNTBLANK(C6:Q6)&gt;(15-$C$2),R6,R6-VLOOKUP(AJ6,Bodování!$A$2:$B$67,2))</f>
        <v>372</v>
      </c>
      <c r="T6" s="65">
        <f>VLOOKUP(C6,Bodování!$A$2:$B$67,2)</f>
        <v>45</v>
      </c>
      <c r="U6" s="65">
        <f>VLOOKUP(D6,Bodování!$A$2:$B$67,2)</f>
        <v>50</v>
      </c>
      <c r="V6" s="65">
        <f>VLOOKUP(E6,Bodování!$A$2:$B$67,2)</f>
        <v>50</v>
      </c>
      <c r="W6" s="65">
        <f>VLOOKUP(F6,Bodování!$A$2:$B$67,2)</f>
        <v>50</v>
      </c>
      <c r="X6" s="65">
        <f>VLOOKUP(G6,Bodování!$A$2:$B$67,2)</f>
        <v>45</v>
      </c>
      <c r="Y6" s="65">
        <f>VLOOKUP(H6,Bodování!$A$2:$B$67,2)</f>
        <v>42</v>
      </c>
      <c r="Z6" s="65">
        <f>VLOOKUP(I6,Bodování!$A$2:$B$67,2)</f>
        <v>45</v>
      </c>
      <c r="AA6" s="65">
        <f>VLOOKUP(J6,Bodování!$A$2:$B$67,2)</f>
        <v>45</v>
      </c>
      <c r="AB6" s="65">
        <f>VLOOKUP(K6,Bodování!$A$2:$B$67,2)</f>
        <v>39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 aca="true" t="shared" si="4" ref="AI6:AI37">MINA(C6:Q6)</f>
        <v>0</v>
      </c>
      <c r="AJ6" s="66">
        <f aca="true" t="shared" si="5" ref="AJ6:AJ37">MAX(C6:Q6)</f>
        <v>5</v>
      </c>
      <c r="AK6" s="66">
        <f aca="true" t="shared" si="6" ref="AK6:AK37">COUNT(C6:Q6)</f>
        <v>10</v>
      </c>
      <c r="AM6" s="42"/>
      <c r="AN6" s="42"/>
      <c r="AO6" s="42"/>
      <c r="AP6" s="42"/>
    </row>
    <row r="7" spans="1:42" ht="12.75" customHeight="1">
      <c r="A7" s="39">
        <f aca="true" t="shared" si="7" ref="A7:A69">IF(B7="","",IF(RANK(S7,S$6:S$69)=RANK(S6,S$6:S$69),"",RANK(S7,S$6:S$69)))</f>
        <v>2</v>
      </c>
      <c r="B7" s="23" t="s">
        <v>16</v>
      </c>
      <c r="C7" s="37">
        <v>3</v>
      </c>
      <c r="D7" s="37">
        <v>2</v>
      </c>
      <c r="E7" s="37">
        <v>2</v>
      </c>
      <c r="F7" s="37">
        <v>2</v>
      </c>
      <c r="G7" s="37">
        <v>1</v>
      </c>
      <c r="H7" s="37">
        <v>2</v>
      </c>
      <c r="I7" s="37">
        <v>1</v>
      </c>
      <c r="J7" s="37">
        <v>3</v>
      </c>
      <c r="K7" s="37">
        <v>3</v>
      </c>
      <c r="L7" s="37">
        <v>0</v>
      </c>
      <c r="M7" s="37"/>
      <c r="N7" s="37"/>
      <c r="O7" s="37"/>
      <c r="P7" s="37"/>
      <c r="Q7" s="37"/>
      <c r="R7" s="68">
        <f t="shared" si="3"/>
        <v>406</v>
      </c>
      <c r="S7" s="67">
        <f>IF(COUNTBLANK(C7:Q7)&gt;(15-$C$2),R7,R7-VLOOKUP(AJ7,Bodování!$A$2:$B$67,2))</f>
        <v>364</v>
      </c>
      <c r="T7" s="52">
        <f>VLOOKUP(C7,Bodování!$A$2:$B$67,2)</f>
        <v>42</v>
      </c>
      <c r="U7" s="52">
        <f>VLOOKUP(D7,Bodování!$A$2:$B$67,2)</f>
        <v>45</v>
      </c>
      <c r="V7" s="52">
        <f>VLOOKUP(E7,Bodování!$A$2:$B$67,2)</f>
        <v>45</v>
      </c>
      <c r="W7" s="52">
        <f>VLOOKUP(F7,Bodování!$A$2:$B$67,2)</f>
        <v>45</v>
      </c>
      <c r="X7" s="52">
        <f>VLOOKUP(G7,Bodování!$A$2:$B$67,2)</f>
        <v>50</v>
      </c>
      <c r="Y7" s="52">
        <f>VLOOKUP(H7,Bodování!$A$2:$B$67,2)</f>
        <v>45</v>
      </c>
      <c r="Z7" s="52">
        <f>VLOOKUP(I7,Bodování!$A$2:$B$67,2)</f>
        <v>50</v>
      </c>
      <c r="AA7" s="52">
        <f>VLOOKUP(J7,Bodování!$A$2:$B$67,2)</f>
        <v>42</v>
      </c>
      <c r="AB7" s="52">
        <f>VLOOKUP(K7,Bodování!$A$2:$B$67,2)</f>
        <v>42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0</v>
      </c>
      <c r="AJ7" s="28">
        <f t="shared" si="5"/>
        <v>3</v>
      </c>
      <c r="AK7" s="28">
        <f t="shared" si="6"/>
        <v>10</v>
      </c>
      <c r="AM7" s="42"/>
      <c r="AN7" s="42"/>
      <c r="AO7" s="42"/>
      <c r="AP7" s="42"/>
    </row>
    <row r="8" spans="1:42" ht="12.75" customHeight="1">
      <c r="A8" s="39">
        <f t="shared" si="7"/>
        <v>3</v>
      </c>
      <c r="B8" s="23" t="s">
        <v>15</v>
      </c>
      <c r="C8" s="37">
        <v>6</v>
      </c>
      <c r="D8" s="37">
        <v>3</v>
      </c>
      <c r="E8" s="37">
        <v>3</v>
      </c>
      <c r="F8" s="37">
        <v>4</v>
      </c>
      <c r="G8" s="37">
        <v>3</v>
      </c>
      <c r="H8" s="37">
        <v>8</v>
      </c>
      <c r="I8" s="37">
        <v>3</v>
      </c>
      <c r="J8" s="37">
        <v>7</v>
      </c>
      <c r="K8" s="37">
        <v>1</v>
      </c>
      <c r="L8" s="37">
        <v>0</v>
      </c>
      <c r="M8" s="37"/>
      <c r="N8" s="37"/>
      <c r="O8" s="37"/>
      <c r="P8" s="37"/>
      <c r="Q8" s="37"/>
      <c r="R8" s="68">
        <f t="shared" si="3"/>
        <v>369</v>
      </c>
      <c r="S8" s="67">
        <f>IF(COUNTBLANK(C8:Q8)&gt;(15-$C$2),R8,R8-VLOOKUP(AJ8,Bodování!$A$2:$B$67,2))</f>
        <v>333</v>
      </c>
      <c r="T8" s="52">
        <f>VLOOKUP(C8,Bodování!$A$2:$B$67,2)</f>
        <v>38</v>
      </c>
      <c r="U8" s="52">
        <f>VLOOKUP(D8,Bodování!$A$2:$B$67,2)</f>
        <v>42</v>
      </c>
      <c r="V8" s="52">
        <f>VLOOKUP(E8,Bodování!$A$2:$B$67,2)</f>
        <v>42</v>
      </c>
      <c r="W8" s="52">
        <f>VLOOKUP(F8,Bodování!$A$2:$B$67,2)</f>
        <v>40</v>
      </c>
      <c r="X8" s="52">
        <f>VLOOKUP(G8,Bodování!$A$2:$B$67,2)</f>
        <v>42</v>
      </c>
      <c r="Y8" s="52">
        <f>VLOOKUP(H8,Bodování!$A$2:$B$67,2)</f>
        <v>36</v>
      </c>
      <c r="Z8" s="52">
        <f>VLOOKUP(I8,Bodování!$A$2:$B$67,2)</f>
        <v>42</v>
      </c>
      <c r="AA8" s="52">
        <f>VLOOKUP(J8,Bodování!$A$2:$B$67,2)</f>
        <v>37</v>
      </c>
      <c r="AB8" s="52">
        <f>VLOOKUP(K8,Bodování!$A$2:$B$67,2)</f>
        <v>50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0</v>
      </c>
      <c r="AJ8" s="28">
        <f t="shared" si="5"/>
        <v>8</v>
      </c>
      <c r="AK8" s="28">
        <f t="shared" si="6"/>
        <v>10</v>
      </c>
      <c r="AM8" s="42"/>
      <c r="AN8" s="42"/>
      <c r="AO8" s="42"/>
      <c r="AP8" s="42"/>
    </row>
    <row r="9" spans="1:42" ht="12.75" customHeight="1">
      <c r="A9" s="39">
        <f t="shared" si="7"/>
        <v>4</v>
      </c>
      <c r="B9" s="23" t="s">
        <v>30</v>
      </c>
      <c r="C9" s="37">
        <v>4</v>
      </c>
      <c r="D9" s="37">
        <v>4</v>
      </c>
      <c r="E9" s="37">
        <v>5</v>
      </c>
      <c r="F9" s="37">
        <v>3</v>
      </c>
      <c r="G9" s="37">
        <v>4</v>
      </c>
      <c r="H9" s="37">
        <v>5</v>
      </c>
      <c r="I9" s="37">
        <v>6</v>
      </c>
      <c r="J9" s="37">
        <v>4</v>
      </c>
      <c r="K9" s="37">
        <v>0</v>
      </c>
      <c r="L9" s="37">
        <v>0</v>
      </c>
      <c r="M9" s="37"/>
      <c r="N9" s="37"/>
      <c r="O9" s="37"/>
      <c r="P9" s="37"/>
      <c r="Q9" s="37"/>
      <c r="R9" s="68">
        <f t="shared" si="3"/>
        <v>318</v>
      </c>
      <c r="S9" s="67">
        <f>IF(COUNTBLANK(C9:Q9)&gt;(15-$C$2),R9,R9-VLOOKUP(AJ9,Bodování!$A$2:$B$67,2))</f>
        <v>280</v>
      </c>
      <c r="T9" s="52">
        <f>VLOOKUP(C9,Bodování!$A$2:$B$67,2)</f>
        <v>40</v>
      </c>
      <c r="U9" s="52">
        <f>VLOOKUP(D9,Bodování!$A$2:$B$67,2)</f>
        <v>40</v>
      </c>
      <c r="V9" s="52">
        <f>VLOOKUP(E9,Bodování!$A$2:$B$67,2)</f>
        <v>39</v>
      </c>
      <c r="W9" s="52">
        <f>VLOOKUP(F9,Bodování!$A$2:$B$67,2)</f>
        <v>42</v>
      </c>
      <c r="X9" s="52">
        <f>VLOOKUP(G9,Bodování!$A$2:$B$67,2)</f>
        <v>40</v>
      </c>
      <c r="Y9" s="52">
        <f>VLOOKUP(H9,Bodování!$A$2:$B$67,2)</f>
        <v>39</v>
      </c>
      <c r="Z9" s="52">
        <f>VLOOKUP(I9,Bodování!$A$2:$B$67,2)</f>
        <v>38</v>
      </c>
      <c r="AA9" s="52">
        <f>VLOOKUP(J9,Bodování!$A$2:$B$67,2)</f>
        <v>40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0</v>
      </c>
      <c r="AJ9" s="28">
        <f t="shared" si="5"/>
        <v>6</v>
      </c>
      <c r="AK9" s="28">
        <f t="shared" si="6"/>
        <v>10</v>
      </c>
      <c r="AM9" s="42"/>
      <c r="AN9" s="42"/>
      <c r="AO9" s="42"/>
      <c r="AP9" s="42"/>
    </row>
    <row r="10" spans="1:42" ht="12.75" customHeight="1">
      <c r="A10" s="39">
        <f t="shared" si="7"/>
        <v>5</v>
      </c>
      <c r="B10" s="23" t="s">
        <v>18</v>
      </c>
      <c r="C10" s="37">
        <v>7</v>
      </c>
      <c r="D10" s="37">
        <v>7</v>
      </c>
      <c r="E10" s="37">
        <v>4</v>
      </c>
      <c r="F10" s="37">
        <v>6</v>
      </c>
      <c r="G10" s="37"/>
      <c r="H10" s="37"/>
      <c r="I10" s="37">
        <v>0</v>
      </c>
      <c r="J10" s="37">
        <v>5</v>
      </c>
      <c r="K10" s="37">
        <v>2</v>
      </c>
      <c r="L10" s="37">
        <v>0</v>
      </c>
      <c r="M10" s="37"/>
      <c r="N10" s="37"/>
      <c r="O10" s="37"/>
      <c r="P10" s="37"/>
      <c r="Q10" s="37"/>
      <c r="R10" s="68">
        <f t="shared" si="3"/>
        <v>236</v>
      </c>
      <c r="S10" s="67">
        <f>IF(COUNTBLANK(C10:Q10)&gt;(15-$C$2),R10,R10-VLOOKUP(AJ10,Bodování!$A$2:$B$67,2))</f>
        <v>236</v>
      </c>
      <c r="T10" s="52">
        <f>VLOOKUP(C10,Bodování!$A$2:$B$67,2)</f>
        <v>37</v>
      </c>
      <c r="U10" s="52">
        <f>VLOOKUP(D10,Bodování!$A$2:$B$67,2)</f>
        <v>37</v>
      </c>
      <c r="V10" s="52">
        <f>VLOOKUP(E10,Bodování!$A$2:$B$67,2)</f>
        <v>40</v>
      </c>
      <c r="W10" s="52">
        <f>VLOOKUP(F10,Bodování!$A$2:$B$67,2)</f>
        <v>38</v>
      </c>
      <c r="X10" s="52">
        <f>VLOOKUP(G10,Bodování!$A$2:$B$67,2)</f>
        <v>0</v>
      </c>
      <c r="Y10" s="52">
        <f>VLOOKUP(H10,Bodování!$A$2:$B$67,2)</f>
        <v>0</v>
      </c>
      <c r="Z10" s="52">
        <f>VLOOKUP(I10,Bodování!$A$2:$B$67,2)</f>
        <v>0</v>
      </c>
      <c r="AA10" s="52">
        <f>VLOOKUP(J10,Bodování!$A$2:$B$67,2)</f>
        <v>39</v>
      </c>
      <c r="AB10" s="52">
        <f>VLOOKUP(K10,Bodování!$A$2:$B$67,2)</f>
        <v>45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0</v>
      </c>
      <c r="AJ10" s="28">
        <f t="shared" si="5"/>
        <v>7</v>
      </c>
      <c r="AK10" s="28">
        <f t="shared" si="6"/>
        <v>8</v>
      </c>
      <c r="AM10" s="42"/>
      <c r="AN10" s="42"/>
      <c r="AO10" s="42"/>
      <c r="AP10" s="42"/>
    </row>
    <row r="11" spans="1:42" ht="12.75" customHeight="1">
      <c r="A11" s="39">
        <f t="shared" si="7"/>
        <v>6</v>
      </c>
      <c r="B11" s="23" t="s">
        <v>28</v>
      </c>
      <c r="C11" s="37">
        <v>8</v>
      </c>
      <c r="D11" s="37">
        <v>5</v>
      </c>
      <c r="E11" s="37">
        <v>6</v>
      </c>
      <c r="F11" s="37">
        <v>5</v>
      </c>
      <c r="G11" s="37">
        <v>5</v>
      </c>
      <c r="H11" s="37"/>
      <c r="I11" s="37">
        <v>5</v>
      </c>
      <c r="J11" s="37">
        <v>9</v>
      </c>
      <c r="K11" s="37">
        <v>0</v>
      </c>
      <c r="L11" s="37">
        <v>0</v>
      </c>
      <c r="M11" s="37"/>
      <c r="N11" s="37"/>
      <c r="O11" s="37"/>
      <c r="P11" s="37"/>
      <c r="Q11" s="37"/>
      <c r="R11" s="68">
        <f t="shared" si="3"/>
        <v>265</v>
      </c>
      <c r="S11" s="67">
        <f>IF(COUNTBLANK(C11:Q11)&gt;(15-$C$2),R11,R11-VLOOKUP(AJ11,Bodování!$A$2:$B$67,2))</f>
        <v>230</v>
      </c>
      <c r="T11" s="52">
        <f>VLOOKUP(C11,Bodování!$A$2:$B$67,2)</f>
        <v>36</v>
      </c>
      <c r="U11" s="52">
        <f>VLOOKUP(D11,Bodování!$A$2:$B$67,2)</f>
        <v>39</v>
      </c>
      <c r="V11" s="52">
        <f>VLOOKUP(E11,Bodování!$A$2:$B$67,2)</f>
        <v>38</v>
      </c>
      <c r="W11" s="52">
        <f>VLOOKUP(F11,Bodování!$A$2:$B$67,2)</f>
        <v>39</v>
      </c>
      <c r="X11" s="52">
        <f>VLOOKUP(G11,Bodování!$A$2:$B$67,2)</f>
        <v>39</v>
      </c>
      <c r="Y11" s="52">
        <f>VLOOKUP(H11,Bodování!$A$2:$B$67,2)</f>
        <v>0</v>
      </c>
      <c r="Z11" s="52">
        <f>VLOOKUP(I11,Bodování!$A$2:$B$67,2)</f>
        <v>39</v>
      </c>
      <c r="AA11" s="52">
        <f>VLOOKUP(J11,Bodování!$A$2:$B$67,2)</f>
        <v>35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0</v>
      </c>
      <c r="AJ11" s="28">
        <f t="shared" si="5"/>
        <v>9</v>
      </c>
      <c r="AK11" s="28">
        <f t="shared" si="6"/>
        <v>9</v>
      </c>
      <c r="AM11" s="42"/>
      <c r="AN11" s="42"/>
      <c r="AO11" s="42"/>
      <c r="AP11" s="42"/>
    </row>
    <row r="12" spans="1:42" ht="12.75" customHeight="1">
      <c r="A12" s="39">
        <f t="shared" si="7"/>
        <v>7</v>
      </c>
      <c r="B12" s="23" t="s">
        <v>23</v>
      </c>
      <c r="C12" s="37">
        <v>9</v>
      </c>
      <c r="D12" s="37"/>
      <c r="E12" s="37">
        <v>9</v>
      </c>
      <c r="F12" s="37"/>
      <c r="G12" s="37">
        <v>7</v>
      </c>
      <c r="H12" s="37">
        <v>6</v>
      </c>
      <c r="I12" s="37">
        <v>7</v>
      </c>
      <c r="J12" s="37">
        <v>0</v>
      </c>
      <c r="K12" s="37">
        <v>4</v>
      </c>
      <c r="L12" s="37">
        <v>0</v>
      </c>
      <c r="M12" s="37"/>
      <c r="N12" s="37"/>
      <c r="O12" s="37"/>
      <c r="P12" s="37"/>
      <c r="Q12" s="37"/>
      <c r="R12" s="68">
        <f t="shared" si="3"/>
        <v>222</v>
      </c>
      <c r="S12" s="67">
        <f>IF(COUNTBLANK(C12:Q12)&gt;(15-$C$2),R12,R12-VLOOKUP(AJ12,Bodování!$A$2:$B$67,2))</f>
        <v>222</v>
      </c>
      <c r="T12" s="52">
        <f>VLOOKUP(C12,Bodování!$A$2:$B$67,2)</f>
        <v>35</v>
      </c>
      <c r="U12" s="52">
        <f>VLOOKUP(D12,Bodování!$A$2:$B$67,2)</f>
        <v>0</v>
      </c>
      <c r="V12" s="52">
        <f>VLOOKUP(E12,Bodování!$A$2:$B$67,2)</f>
        <v>35</v>
      </c>
      <c r="W12" s="52">
        <f>VLOOKUP(F12,Bodování!$A$2:$B$67,2)</f>
        <v>0</v>
      </c>
      <c r="X12" s="52">
        <f>VLOOKUP(G12,Bodování!$A$2:$B$67,2)</f>
        <v>37</v>
      </c>
      <c r="Y12" s="52">
        <f>VLOOKUP(H12,Bodování!$A$2:$B$67,2)</f>
        <v>38</v>
      </c>
      <c r="Z12" s="52">
        <f>VLOOKUP(I12,Bodování!$A$2:$B$67,2)</f>
        <v>37</v>
      </c>
      <c r="AA12" s="52">
        <f>VLOOKUP(J12,Bodování!$A$2:$B$67,2)</f>
        <v>0</v>
      </c>
      <c r="AB12" s="52">
        <f>VLOOKUP(K12,Bodování!$A$2:$B$67,2)</f>
        <v>40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0</v>
      </c>
      <c r="AJ12" s="28">
        <f t="shared" si="5"/>
        <v>9</v>
      </c>
      <c r="AK12" s="28">
        <f t="shared" si="6"/>
        <v>8</v>
      </c>
      <c r="AM12" s="42"/>
      <c r="AN12" s="42"/>
      <c r="AO12" s="42"/>
      <c r="AP12" s="42"/>
    </row>
    <row r="13" spans="1:42" ht="12.75" customHeight="1">
      <c r="A13" s="39">
        <f t="shared" si="7"/>
        <v>8</v>
      </c>
      <c r="B13" s="23" t="s">
        <v>21</v>
      </c>
      <c r="C13" s="37">
        <v>5</v>
      </c>
      <c r="D13" s="37">
        <v>6</v>
      </c>
      <c r="E13" s="37">
        <v>7</v>
      </c>
      <c r="F13" s="37"/>
      <c r="G13" s="37">
        <v>8</v>
      </c>
      <c r="H13" s="37">
        <v>4</v>
      </c>
      <c r="I13" s="37">
        <v>0</v>
      </c>
      <c r="J13" s="37">
        <v>8</v>
      </c>
      <c r="K13" s="37">
        <v>0</v>
      </c>
      <c r="L13" s="37">
        <v>0</v>
      </c>
      <c r="M13" s="37"/>
      <c r="N13" s="37"/>
      <c r="O13" s="37"/>
      <c r="P13" s="37"/>
      <c r="Q13" s="37"/>
      <c r="R13" s="68">
        <f t="shared" si="3"/>
        <v>226</v>
      </c>
      <c r="S13" s="67">
        <f>IF(COUNTBLANK(C13:Q13)&gt;(15-$C$2),R13,R13-VLOOKUP(AJ13,Bodování!$A$2:$B$67,2))</f>
        <v>190</v>
      </c>
      <c r="T13" s="52">
        <f>VLOOKUP(C13,Bodování!$A$2:$B$67,2)</f>
        <v>39</v>
      </c>
      <c r="U13" s="52">
        <f>VLOOKUP(D13,Bodování!$A$2:$B$67,2)</f>
        <v>38</v>
      </c>
      <c r="V13" s="52">
        <f>VLOOKUP(E13,Bodování!$A$2:$B$67,2)</f>
        <v>37</v>
      </c>
      <c r="W13" s="52">
        <f>VLOOKUP(F13,Bodování!$A$2:$B$67,2)</f>
        <v>0</v>
      </c>
      <c r="X13" s="52">
        <f>VLOOKUP(G13,Bodování!$A$2:$B$67,2)</f>
        <v>36</v>
      </c>
      <c r="Y13" s="52">
        <f>VLOOKUP(H13,Bodování!$A$2:$B$67,2)</f>
        <v>40</v>
      </c>
      <c r="Z13" s="52">
        <f>VLOOKUP(I13,Bodování!$A$2:$B$67,2)</f>
        <v>0</v>
      </c>
      <c r="AA13" s="52">
        <f>VLOOKUP(J13,Bodování!$A$2:$B$67,2)</f>
        <v>36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0</v>
      </c>
      <c r="AJ13" s="28">
        <f t="shared" si="5"/>
        <v>8</v>
      </c>
      <c r="AK13" s="28">
        <f t="shared" si="6"/>
        <v>9</v>
      </c>
      <c r="AM13" s="42"/>
      <c r="AN13" s="42"/>
      <c r="AO13" s="42"/>
      <c r="AP13" s="42"/>
    </row>
    <row r="14" spans="1:42" ht="12.75" customHeight="1">
      <c r="A14" s="39">
        <f t="shared" si="7"/>
        <v>9</v>
      </c>
      <c r="B14" s="23" t="s">
        <v>42</v>
      </c>
      <c r="C14" s="37"/>
      <c r="D14" s="37"/>
      <c r="E14" s="37">
        <v>8</v>
      </c>
      <c r="F14" s="37"/>
      <c r="G14" s="37">
        <v>6</v>
      </c>
      <c r="H14" s="37">
        <v>7</v>
      </c>
      <c r="I14" s="37">
        <v>4</v>
      </c>
      <c r="J14" s="37">
        <v>6</v>
      </c>
      <c r="K14" s="37">
        <v>0</v>
      </c>
      <c r="L14" s="37">
        <v>0</v>
      </c>
      <c r="M14" s="37"/>
      <c r="N14" s="37"/>
      <c r="O14" s="37"/>
      <c r="P14" s="37"/>
      <c r="Q14" s="37"/>
      <c r="R14" s="68">
        <f t="shared" si="3"/>
        <v>189</v>
      </c>
      <c r="S14" s="67">
        <f>IF(COUNTBLANK(C14:Q14)&gt;(15-$C$2),R14,R14-VLOOKUP(AJ14,Bodování!$A$2:$B$67,2))</f>
        <v>189</v>
      </c>
      <c r="T14" s="52">
        <f>VLOOKUP(C14,Bodování!$A$2:$B$67,2)</f>
        <v>0</v>
      </c>
      <c r="U14" s="52">
        <f>VLOOKUP(D14,Bodování!$A$2:$B$67,2)</f>
        <v>0</v>
      </c>
      <c r="V14" s="52">
        <f>VLOOKUP(E14,Bodování!$A$2:$B$67,2)</f>
        <v>36</v>
      </c>
      <c r="W14" s="52">
        <f>VLOOKUP(F14,Bodování!$A$2:$B$67,2)</f>
        <v>0</v>
      </c>
      <c r="X14" s="52">
        <f>VLOOKUP(G14,Bodování!$A$2:$B$67,2)</f>
        <v>38</v>
      </c>
      <c r="Y14" s="52">
        <f>VLOOKUP(H14,Bodování!$A$2:$B$67,2)</f>
        <v>37</v>
      </c>
      <c r="Z14" s="52">
        <f>VLOOKUP(I14,Bodování!$A$2:$B$67,2)</f>
        <v>40</v>
      </c>
      <c r="AA14" s="52">
        <f>VLOOKUP(J14,Bodování!$A$2:$B$67,2)</f>
        <v>38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0</v>
      </c>
      <c r="AJ14" s="28">
        <f t="shared" si="5"/>
        <v>8</v>
      </c>
      <c r="AK14" s="28">
        <f t="shared" si="6"/>
        <v>7</v>
      </c>
      <c r="AM14" s="42"/>
      <c r="AN14" s="42"/>
      <c r="AO14" s="42"/>
      <c r="AP14" s="42"/>
    </row>
    <row r="15" spans="1:42" ht="12.75" customHeight="1">
      <c r="A15" s="39">
        <f t="shared" si="7"/>
        <v>10</v>
      </c>
      <c r="B15" s="23" t="s">
        <v>26</v>
      </c>
      <c r="C15" s="37">
        <v>1</v>
      </c>
      <c r="D15" s="37"/>
      <c r="E15" s="37"/>
      <c r="F15" s="37"/>
      <c r="G15" s="37"/>
      <c r="H15" s="37">
        <v>1</v>
      </c>
      <c r="I15" s="37">
        <v>0</v>
      </c>
      <c r="J15" s="37">
        <v>1</v>
      </c>
      <c r="K15" s="37">
        <v>0</v>
      </c>
      <c r="L15" s="37">
        <v>0</v>
      </c>
      <c r="M15" s="37"/>
      <c r="N15" s="37"/>
      <c r="O15" s="37"/>
      <c r="P15" s="37"/>
      <c r="Q15" s="37"/>
      <c r="R15" s="68">
        <f t="shared" si="3"/>
        <v>150</v>
      </c>
      <c r="S15" s="67">
        <f>IF(COUNTBLANK(C15:Q15)&gt;(15-$C$2),R15,R15-VLOOKUP(AJ15,Bodování!$A$2:$B$67,2))</f>
        <v>150</v>
      </c>
      <c r="T15" s="52">
        <f>VLOOKUP(C15,Bodování!$A$2:$B$67,2)</f>
        <v>50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50</v>
      </c>
      <c r="Z15" s="52">
        <f>VLOOKUP(I15,Bodování!$A$2:$B$67,2)</f>
        <v>0</v>
      </c>
      <c r="AA15" s="52">
        <f>VLOOKUP(J15,Bodování!$A$2:$B$67,2)</f>
        <v>50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0</v>
      </c>
      <c r="AJ15" s="28">
        <f t="shared" si="5"/>
        <v>1</v>
      </c>
      <c r="AK15" s="28">
        <f t="shared" si="6"/>
        <v>6</v>
      </c>
      <c r="AM15" s="42"/>
      <c r="AN15" s="42"/>
      <c r="AO15" s="42"/>
      <c r="AP15" s="42"/>
    </row>
    <row r="16" spans="1:42" ht="12.75" customHeight="1">
      <c r="A16" s="39">
        <f t="shared" si="7"/>
      </c>
      <c r="B16" s="23"/>
      <c r="C16" s="37"/>
      <c r="D16" s="37"/>
      <c r="E16" s="37"/>
      <c r="F16" s="37"/>
      <c r="G16" s="37">
        <v>0</v>
      </c>
      <c r="H16" s="37"/>
      <c r="I16" s="37">
        <v>0</v>
      </c>
      <c r="J16" s="37">
        <v>0</v>
      </c>
      <c r="K16" s="37">
        <v>0</v>
      </c>
      <c r="L16" s="37">
        <v>0</v>
      </c>
      <c r="M16" s="37"/>
      <c r="N16" s="37"/>
      <c r="O16" s="37"/>
      <c r="P16" s="37"/>
      <c r="Q16" s="37"/>
      <c r="R16" s="68">
        <f t="shared" si="3"/>
        <v>0</v>
      </c>
      <c r="S16" s="67">
        <f>IF(COUNTBLANK(C16:Q16)&gt;(15-$C$2),R16,R16-VLOOKUP(AJ16,Bodování!$A$2:$B$67,2))</f>
        <v>0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0</v>
      </c>
      <c r="AJ16" s="28">
        <f t="shared" si="5"/>
        <v>0</v>
      </c>
      <c r="AK16" s="28">
        <f t="shared" si="6"/>
        <v>5</v>
      </c>
      <c r="AM16" s="42"/>
      <c r="AN16" s="42"/>
      <c r="AO16" s="42"/>
      <c r="AP16" s="42"/>
    </row>
    <row r="17" spans="1:42" ht="12.75" customHeight="1">
      <c r="A17" s="39">
        <f t="shared" si="7"/>
      </c>
      <c r="B17" s="23"/>
      <c r="C17" s="37"/>
      <c r="D17" s="37"/>
      <c r="E17" s="37"/>
      <c r="F17" s="37"/>
      <c r="G17" s="37">
        <v>0</v>
      </c>
      <c r="H17" s="37"/>
      <c r="I17" s="37">
        <v>0</v>
      </c>
      <c r="J17" s="37">
        <v>0</v>
      </c>
      <c r="K17" s="37">
        <v>0</v>
      </c>
      <c r="L17" s="37">
        <v>0</v>
      </c>
      <c r="M17" s="37"/>
      <c r="N17" s="37"/>
      <c r="O17" s="37"/>
      <c r="P17" s="37"/>
      <c r="Q17" s="37"/>
      <c r="R17" s="68">
        <f t="shared" si="3"/>
        <v>0</v>
      </c>
      <c r="S17" s="67">
        <f>IF(COUNTBLANK(C17:Q17)&gt;(15-$C$2),R17,R17-VLOOKUP(AJ17,Bodování!$A$2:$B$67,2))</f>
        <v>0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0</v>
      </c>
      <c r="AJ17" s="28">
        <f t="shared" si="5"/>
        <v>0</v>
      </c>
      <c r="AK17" s="28">
        <f t="shared" si="6"/>
        <v>5</v>
      </c>
      <c r="AM17" s="42"/>
      <c r="AN17" s="42"/>
      <c r="AO17" s="42"/>
      <c r="AP17" s="42"/>
    </row>
    <row r="18" spans="1:42" ht="12.75" customHeight="1">
      <c r="A18" s="39">
        <f t="shared" si="7"/>
      </c>
      <c r="B18" s="23"/>
      <c r="C18" s="37"/>
      <c r="D18" s="37"/>
      <c r="E18" s="37"/>
      <c r="F18" s="37"/>
      <c r="G18" s="37">
        <v>0</v>
      </c>
      <c r="H18" s="37"/>
      <c r="I18" s="37">
        <v>0</v>
      </c>
      <c r="J18" s="37">
        <v>0</v>
      </c>
      <c r="K18" s="37">
        <v>0</v>
      </c>
      <c r="L18" s="37">
        <v>0</v>
      </c>
      <c r="M18" s="37"/>
      <c r="N18" s="37"/>
      <c r="O18" s="37"/>
      <c r="P18" s="37"/>
      <c r="Q18" s="37"/>
      <c r="R18" s="68">
        <f t="shared" si="3"/>
        <v>0</v>
      </c>
      <c r="S18" s="67">
        <f>IF(COUNTBLANK(C18:Q18)&gt;(15-$C$2),R18,R18-VLOOKUP(AJ18,Bodování!$A$2:$B$67,2))</f>
        <v>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0</v>
      </c>
      <c r="AJ18" s="28">
        <f t="shared" si="5"/>
        <v>0</v>
      </c>
      <c r="AK18" s="28">
        <f t="shared" si="6"/>
        <v>5</v>
      </c>
      <c r="AM18" s="42"/>
      <c r="AN18" s="42"/>
      <c r="AO18" s="42"/>
      <c r="AP18" s="42"/>
    </row>
    <row r="19" spans="1:37" ht="12.75" customHeight="1">
      <c r="A19" s="39">
        <f t="shared" si="7"/>
      </c>
      <c r="B19" s="23"/>
      <c r="C19" s="61"/>
      <c r="D19" s="61"/>
      <c r="E19" s="61"/>
      <c r="F19" s="61"/>
      <c r="G19" s="61">
        <v>0</v>
      </c>
      <c r="H19" s="61"/>
      <c r="I19" s="61">
        <v>0</v>
      </c>
      <c r="J19" s="61">
        <v>0</v>
      </c>
      <c r="K19" s="61">
        <v>0</v>
      </c>
      <c r="L19" s="61">
        <v>0</v>
      </c>
      <c r="M19" s="61"/>
      <c r="N19" s="61"/>
      <c r="O19" s="61"/>
      <c r="P19" s="61"/>
      <c r="Q19" s="61"/>
      <c r="R19" s="68">
        <f t="shared" si="3"/>
        <v>0</v>
      </c>
      <c r="S19" s="67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0</v>
      </c>
      <c r="AJ19" s="28">
        <f t="shared" si="5"/>
        <v>0</v>
      </c>
      <c r="AK19" s="28">
        <f t="shared" si="6"/>
        <v>5</v>
      </c>
    </row>
    <row r="20" spans="1:37" ht="12.75" customHeight="1">
      <c r="A20" s="39">
        <f t="shared" si="7"/>
      </c>
      <c r="B20" s="23"/>
      <c r="C20" s="37"/>
      <c r="D20" s="37"/>
      <c r="E20" s="37"/>
      <c r="F20" s="37"/>
      <c r="G20" s="37">
        <v>0</v>
      </c>
      <c r="H20" s="37"/>
      <c r="I20" s="37">
        <v>0</v>
      </c>
      <c r="J20" s="37">
        <v>0</v>
      </c>
      <c r="K20" s="37">
        <v>0</v>
      </c>
      <c r="L20" s="37">
        <v>0</v>
      </c>
      <c r="M20" s="37"/>
      <c r="N20" s="37"/>
      <c r="O20" s="37"/>
      <c r="P20" s="37"/>
      <c r="Q20" s="37"/>
      <c r="R20" s="68">
        <f t="shared" si="3"/>
        <v>0</v>
      </c>
      <c r="S20" s="67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0</v>
      </c>
      <c r="AJ20" s="28">
        <f t="shared" si="5"/>
        <v>0</v>
      </c>
      <c r="AK20" s="28">
        <f t="shared" si="6"/>
        <v>5</v>
      </c>
    </row>
    <row r="21" spans="1:37" ht="12.75" customHeight="1">
      <c r="A21" s="39">
        <f t="shared" si="7"/>
      </c>
      <c r="B21" s="23"/>
      <c r="C21" s="37"/>
      <c r="D21" s="37"/>
      <c r="E21" s="37"/>
      <c r="F21" s="37"/>
      <c r="G21" s="37">
        <v>0</v>
      </c>
      <c r="H21" s="37"/>
      <c r="I21" s="37">
        <v>0</v>
      </c>
      <c r="J21" s="37">
        <v>0</v>
      </c>
      <c r="K21" s="37">
        <v>0</v>
      </c>
      <c r="L21" s="37">
        <v>0</v>
      </c>
      <c r="M21" s="37"/>
      <c r="N21" s="37"/>
      <c r="O21" s="37"/>
      <c r="P21" s="37"/>
      <c r="Q21" s="37"/>
      <c r="R21" s="68">
        <f t="shared" si="3"/>
        <v>0</v>
      </c>
      <c r="S21" s="67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0</v>
      </c>
      <c r="AK21" s="28">
        <f t="shared" si="6"/>
        <v>5</v>
      </c>
    </row>
    <row r="22" spans="1:37" ht="12.75" customHeight="1">
      <c r="A22" s="39">
        <f t="shared" si="7"/>
      </c>
      <c r="B22" s="23"/>
      <c r="C22" s="37"/>
      <c r="D22" s="37"/>
      <c r="E22" s="37"/>
      <c r="F22" s="37"/>
      <c r="G22" s="37">
        <v>0</v>
      </c>
      <c r="H22" s="37"/>
      <c r="I22" s="37">
        <v>0</v>
      </c>
      <c r="J22" s="37">
        <v>0</v>
      </c>
      <c r="K22" s="37">
        <v>0</v>
      </c>
      <c r="L22" s="37">
        <v>0</v>
      </c>
      <c r="M22" s="37"/>
      <c r="N22" s="37"/>
      <c r="O22" s="37"/>
      <c r="P22" s="37"/>
      <c r="Q22" s="37"/>
      <c r="R22" s="68">
        <f t="shared" si="3"/>
        <v>0</v>
      </c>
      <c r="S22" s="67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0</v>
      </c>
      <c r="AK22" s="28">
        <f t="shared" si="6"/>
        <v>5</v>
      </c>
    </row>
    <row r="23" spans="1:37" ht="12.75" customHeight="1">
      <c r="A23" s="39">
        <f t="shared" si="7"/>
      </c>
      <c r="B23" s="23"/>
      <c r="C23" s="37"/>
      <c r="D23" s="37"/>
      <c r="E23" s="37"/>
      <c r="F23" s="37"/>
      <c r="G23" s="37">
        <v>0</v>
      </c>
      <c r="H23" s="37"/>
      <c r="I23" s="37">
        <v>0</v>
      </c>
      <c r="J23" s="37">
        <v>0</v>
      </c>
      <c r="K23" s="37">
        <v>0</v>
      </c>
      <c r="L23" s="37">
        <v>0</v>
      </c>
      <c r="M23" s="37"/>
      <c r="N23" s="37"/>
      <c r="O23" s="37"/>
      <c r="P23" s="37"/>
      <c r="Q23" s="72"/>
      <c r="R23" s="67">
        <f t="shared" si="3"/>
        <v>0</v>
      </c>
      <c r="S23" s="67">
        <f>IF(COUNTBLANK(C23:Q23)&gt;(15-$C$2),R23,R23-VLOOKUP(AJ23,Bodování!$A$2:$B$67,2))</f>
        <v>0</v>
      </c>
      <c r="T23" s="75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0</v>
      </c>
      <c r="AK23" s="28">
        <f t="shared" si="6"/>
        <v>5</v>
      </c>
    </row>
    <row r="24" spans="1:37" ht="12.75" customHeight="1">
      <c r="A24" s="39">
        <f t="shared" si="7"/>
      </c>
      <c r="B24" s="23"/>
      <c r="C24" s="61"/>
      <c r="D24" s="61"/>
      <c r="E24" s="61"/>
      <c r="F24" s="61"/>
      <c r="G24" s="61">
        <v>0</v>
      </c>
      <c r="H24" s="61"/>
      <c r="I24" s="61">
        <v>0</v>
      </c>
      <c r="J24" s="61">
        <v>0</v>
      </c>
      <c r="K24" s="61">
        <v>0</v>
      </c>
      <c r="L24" s="61">
        <v>0</v>
      </c>
      <c r="M24" s="61"/>
      <c r="N24" s="61"/>
      <c r="O24" s="61"/>
      <c r="P24" s="61"/>
      <c r="Q24" s="76"/>
      <c r="R24" s="68">
        <f t="shared" si="3"/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5</v>
      </c>
    </row>
    <row r="25" spans="1:37" ht="12.75" customHeight="1">
      <c r="A25" s="39">
        <f t="shared" si="7"/>
      </c>
      <c r="B25" s="23"/>
      <c r="C25" s="37"/>
      <c r="D25" s="37"/>
      <c r="E25" s="37"/>
      <c r="F25" s="37"/>
      <c r="G25" s="37">
        <v>0</v>
      </c>
      <c r="H25" s="37"/>
      <c r="I25" s="37">
        <v>0</v>
      </c>
      <c r="J25" s="37">
        <v>0</v>
      </c>
      <c r="K25" s="37">
        <v>0</v>
      </c>
      <c r="L25" s="37">
        <v>0</v>
      </c>
      <c r="M25" s="37"/>
      <c r="N25" s="37"/>
      <c r="O25" s="37"/>
      <c r="P25" s="37"/>
      <c r="Q25" s="72"/>
      <c r="R25" s="68">
        <f t="shared" si="3"/>
        <v>0</v>
      </c>
      <c r="S25" s="68">
        <f>IF(COUNTBLANK(C25:Q25)&gt;(12-$C$2),R25,R25-VLOOKUP(AJ25,Bodování!$A$2:$B$67,2))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5</v>
      </c>
    </row>
    <row r="26" spans="1:37" ht="12.75" customHeight="1">
      <c r="A26" s="39">
        <f t="shared" si="7"/>
      </c>
      <c r="B26" s="23"/>
      <c r="C26" s="37"/>
      <c r="D26" s="37"/>
      <c r="E26" s="37"/>
      <c r="F26" s="37"/>
      <c r="G26" s="37">
        <v>0</v>
      </c>
      <c r="H26" s="37"/>
      <c r="I26" s="37">
        <v>0</v>
      </c>
      <c r="J26" s="37">
        <v>0</v>
      </c>
      <c r="K26" s="37">
        <v>0</v>
      </c>
      <c r="L26" s="37">
        <v>0</v>
      </c>
      <c r="M26" s="37"/>
      <c r="N26" s="37"/>
      <c r="O26" s="37"/>
      <c r="P26" s="37"/>
      <c r="Q26" s="72"/>
      <c r="R26" s="77">
        <f t="shared" si="3"/>
        <v>0</v>
      </c>
      <c r="S26" s="77">
        <f>IF(COUNTBLANK(C26:Q26)&gt;(12-$C$2),R26,R26-VLOOKUP(AJ26,Bodování!$A$2:$B$67,2))</f>
        <v>0</v>
      </c>
      <c r="T26" s="75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5</v>
      </c>
    </row>
    <row r="27" spans="1:37" ht="12.75" customHeight="1">
      <c r="A27" s="35">
        <f t="shared" si="7"/>
      </c>
      <c r="B27" s="2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7">
        <f t="shared" si="3"/>
        <v>0</v>
      </c>
      <c r="S27" s="74">
        <f>IF(COUNTBLANK(C27:Q27)&gt;(15-$C$2),R27,R27-VLOOKUP(AJ27,Bodování!$A$2:$B$67,2))</f>
        <v>0</v>
      </c>
      <c r="T27" s="53">
        <f>VLOOKUP(C27,Bodování!$A$2:$B$67,2)</f>
        <v>0</v>
      </c>
      <c r="U27" s="53">
        <f>VLOOKUP(D27,Bodování!$A$2:$B$67,2)</f>
        <v>0</v>
      </c>
      <c r="V27" s="53">
        <f>VLOOKUP(E27,Bodování!$A$2:$B$67,2)</f>
        <v>0</v>
      </c>
      <c r="W27" s="53">
        <f>VLOOKUP(F27,Bodování!$A$2:$B$67,2)</f>
        <v>0</v>
      </c>
      <c r="X27" s="53">
        <f>VLOOKUP(G27,Bodování!$A$2:$B$67,2)</f>
        <v>0</v>
      </c>
      <c r="Y27" s="53">
        <f>VLOOKUP(H27,Bodování!$A$2:$B$67,2)</f>
        <v>0</v>
      </c>
      <c r="Z27" s="53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4"/>
        <v>0</v>
      </c>
      <c r="AJ27" s="12">
        <f t="shared" si="5"/>
        <v>0</v>
      </c>
      <c r="AK27" s="55">
        <f t="shared" si="6"/>
        <v>0</v>
      </c>
    </row>
    <row r="28" spans="1:37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73">
        <f t="shared" si="3"/>
        <v>0</v>
      </c>
      <c r="S28" s="74">
        <f>IF(COUNTBLANK(C28:Q28)&gt;(15-$C$2),R28,R28-VLOOKUP(AJ28,Bodování!$A$2:$B$67,2))</f>
        <v>0</v>
      </c>
      <c r="T28" s="53">
        <f>VLOOKUP(C28,Bodování!$A$2:$B$67,2)</f>
        <v>0</v>
      </c>
      <c r="U28" s="53">
        <f>VLOOKUP(D28,Bodování!$A$2:$B$67,2)</f>
        <v>0</v>
      </c>
      <c r="V28" s="53">
        <f>VLOOKUP(E28,Bodování!$A$2:$B$67,2)</f>
        <v>0</v>
      </c>
      <c r="W28" s="53">
        <f>VLOOKUP(F28,Bodování!$A$2:$B$67,2)</f>
        <v>0</v>
      </c>
      <c r="X28" s="53">
        <f>VLOOKUP(G28,Bodování!$A$2:$B$67,2)</f>
        <v>0</v>
      </c>
      <c r="Y28" s="53">
        <f>VLOOKUP(H28,Bodování!$A$2:$B$67,2)</f>
        <v>0</v>
      </c>
      <c r="Z28" s="53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4"/>
        <v>0</v>
      </c>
      <c r="AJ28" s="12">
        <f t="shared" si="5"/>
        <v>0</v>
      </c>
      <c r="AK28" s="55">
        <f t="shared" si="6"/>
        <v>0</v>
      </c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73">
        <f t="shared" si="3"/>
        <v>0</v>
      </c>
      <c r="S29" s="74">
        <f>IF(COUNTBLANK(C29:Q29)&gt;(15-$C$2),R29,R29-VLOOKUP(AJ29,Bodování!$A$2:$B$67,2))</f>
        <v>0</v>
      </c>
      <c r="T29" s="53">
        <f>VLOOKUP(C29,Bodování!$A$2:$B$67,2)</f>
        <v>0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0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4"/>
        <v>0</v>
      </c>
      <c r="AJ29" s="12">
        <f t="shared" si="5"/>
        <v>0</v>
      </c>
      <c r="AK29" s="55">
        <f t="shared" si="6"/>
        <v>0</v>
      </c>
      <c r="AM29" s="60"/>
      <c r="AN29" s="60"/>
    </row>
    <row r="30" spans="1:37" ht="12.75" customHeight="1">
      <c r="A30" s="35">
        <f t="shared" si="7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74">
        <f t="shared" si="3"/>
        <v>0</v>
      </c>
      <c r="S30" s="74">
        <f>IF(COUNTBLANK(C30:Q30)&gt;(15-$C$2),R30,R30-VLOOKUP(AJ30,Bodování!$A$2:$B$67,2))</f>
        <v>0</v>
      </c>
      <c r="T30" s="53">
        <f>VLOOKUP(C30,Bodování!$A$2:$B$67,2)</f>
        <v>0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0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4"/>
        <v>0</v>
      </c>
      <c r="AJ30" s="12">
        <f t="shared" si="5"/>
        <v>0</v>
      </c>
      <c r="AK30" s="55">
        <f t="shared" si="6"/>
        <v>0</v>
      </c>
    </row>
    <row r="31" spans="1:37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74">
        <f t="shared" si="3"/>
        <v>0</v>
      </c>
      <c r="S31" s="74">
        <f>IF(COUNTBLANK(C31:Q31)&gt;(15-$C$2),R31,R31-VLOOKUP(AJ31,Bodování!$A$2:$B$67,2))</f>
        <v>0</v>
      </c>
      <c r="T31" s="53">
        <f>VLOOKUP(C31,Bodování!$A$2:$B$67,2)</f>
        <v>0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0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4"/>
        <v>0</v>
      </c>
      <c r="AJ31" s="12">
        <f t="shared" si="5"/>
        <v>0</v>
      </c>
      <c r="AK31" s="55">
        <f t="shared" si="6"/>
        <v>0</v>
      </c>
    </row>
    <row r="32" spans="1:37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74">
        <f t="shared" si="3"/>
        <v>0</v>
      </c>
      <c r="S32" s="74">
        <f>IF(COUNTBLANK(C32:Q32)&gt;(15-$C$2),R32,R32-VLOOKUP(AJ32,Bodování!$A$2:$B$67,2))</f>
        <v>0</v>
      </c>
      <c r="T32" s="53">
        <f>VLOOKUP(C32,Bodování!$A$2:$B$67,2)</f>
        <v>0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0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4"/>
        <v>0</v>
      </c>
      <c r="AJ32" s="12">
        <f t="shared" si="5"/>
        <v>0</v>
      </c>
      <c r="AK32" s="55">
        <f t="shared" si="6"/>
        <v>0</v>
      </c>
    </row>
    <row r="33" spans="1:37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74">
        <f t="shared" si="3"/>
        <v>0</v>
      </c>
      <c r="S33" s="74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4"/>
        <v>0</v>
      </c>
      <c r="AJ33" s="12">
        <f t="shared" si="5"/>
        <v>0</v>
      </c>
      <c r="AK33" s="55">
        <f t="shared" si="6"/>
        <v>0</v>
      </c>
    </row>
    <row r="34" spans="1:37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73">
        <f t="shared" si="3"/>
        <v>0</v>
      </c>
      <c r="S34" s="74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4"/>
        <v>0</v>
      </c>
      <c r="AJ34" s="12">
        <f t="shared" si="5"/>
        <v>0</v>
      </c>
      <c r="AK34" s="55">
        <f t="shared" si="6"/>
        <v>0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74">
        <f t="shared" si="3"/>
        <v>0</v>
      </c>
      <c r="S35" s="74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4"/>
        <v>0</v>
      </c>
      <c r="AJ35" s="12">
        <f t="shared" si="5"/>
        <v>0</v>
      </c>
      <c r="AK35" s="55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74">
        <f t="shared" si="3"/>
        <v>0</v>
      </c>
      <c r="S36" s="74">
        <f>IF(COUNTBLANK(C36:Q36)&gt;(15-$C$2),R36,R36-VLOOKUP(AJ36,Bodování!$A$2:$B$67,2))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4"/>
        <v>0</v>
      </c>
      <c r="AJ36" s="12">
        <f t="shared" si="5"/>
        <v>0</v>
      </c>
      <c r="AK36" s="55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73">
        <f t="shared" si="3"/>
        <v>0</v>
      </c>
      <c r="S37" s="74">
        <f>IF(COUNTBLANK(C37:Q37)&gt;(15-$C$2),R37,R37-VLOOKUP(AJ37,Bodování!$A$2:$B$67,2))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4"/>
        <v>0</v>
      </c>
      <c r="AJ37" s="12">
        <f t="shared" si="5"/>
        <v>0</v>
      </c>
      <c r="AK37" s="55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73">
        <f aca="true" t="shared" si="8" ref="R38:R69">SUM(T38:AH38)</f>
        <v>0</v>
      </c>
      <c r="S38" s="74">
        <f>IF(COUNTBLANK(C38:Q38)&gt;(15-$C$2),R38,R38-VLOOKUP(AJ38,Bodování!$A$2:$B$67,2))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9" ref="AI38:AI69">MINA(C38:Q38)</f>
        <v>0</v>
      </c>
      <c r="AJ38" s="12">
        <f aca="true" t="shared" si="10" ref="AJ38:AJ69">MAX(C38:Q38)</f>
        <v>0</v>
      </c>
      <c r="AK38" s="55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73">
        <f t="shared" si="8"/>
        <v>0</v>
      </c>
      <c r="S39" s="74">
        <f>IF(COUNTBLANK(C39:Q39)&gt;(15-$C$2),R39,R39-VLOOKUP(AJ39,Bodování!$A$2:$B$67,2))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9"/>
        <v>0</v>
      </c>
      <c r="AJ39" s="12">
        <f t="shared" si="10"/>
        <v>0</v>
      </c>
      <c r="AK39" s="55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74">
        <f t="shared" si="8"/>
        <v>0</v>
      </c>
      <c r="S40" s="74">
        <f>IF(COUNTBLANK(C40:Q40)&gt;(15-$C$2),R40,R40-VLOOKUP(AJ40,Bodování!$A$2:$B$67,2))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9"/>
        <v>0</v>
      </c>
      <c r="AJ40" s="12">
        <f t="shared" si="10"/>
        <v>0</v>
      </c>
      <c r="AK40" s="55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73">
        <f t="shared" si="8"/>
        <v>0</v>
      </c>
      <c r="S41" s="74">
        <f>IF(COUNTBLANK(C41:Q41)&gt;(15-$C$2),R41,R41-VLOOKUP(AJ41,Bodování!$A$2:$B$67,2))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9"/>
        <v>0</v>
      </c>
      <c r="AJ41" s="12">
        <f t="shared" si="10"/>
        <v>0</v>
      </c>
      <c r="AK41" s="55">
        <f t="shared" si="11"/>
        <v>0</v>
      </c>
    </row>
    <row r="42" spans="1:37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73">
        <f t="shared" si="8"/>
        <v>0</v>
      </c>
      <c r="S42" s="74">
        <f>IF(COUNTBLANK(C42:Q42)&gt;(15-$C$2),R42,R42-VLOOKUP(AJ42,Bodování!$A$2:$B$67,2))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9"/>
        <v>0</v>
      </c>
      <c r="AJ42" s="12">
        <f t="shared" si="10"/>
        <v>0</v>
      </c>
      <c r="AK42" s="55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73">
        <f t="shared" si="8"/>
        <v>0</v>
      </c>
      <c r="S43" s="74">
        <f>IF(COUNTBLANK(C43:Q43)&gt;(15-$C$2),R43,R43-VLOOKUP(AJ43,Bodování!$A$2:$B$67,2))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9"/>
        <v>0</v>
      </c>
      <c r="AJ43" s="12">
        <f t="shared" si="10"/>
        <v>0</v>
      </c>
      <c r="AK43" s="55">
        <f t="shared" si="11"/>
        <v>0</v>
      </c>
    </row>
    <row r="44" spans="1:37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74">
        <f t="shared" si="8"/>
        <v>0</v>
      </c>
      <c r="S44" s="74">
        <f>IF(COUNTBLANK(C44:Q44)&gt;(15-$C$2),R44,R44-VLOOKUP(AJ44,Bodování!$A$2:$B$67,2))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9"/>
        <v>0</v>
      </c>
      <c r="AJ44" s="12">
        <f t="shared" si="10"/>
        <v>0</v>
      </c>
      <c r="AK44" s="55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73">
        <f t="shared" si="8"/>
        <v>0</v>
      </c>
      <c r="S45" s="74">
        <f>IF(COUNTBLANK(C45:Q45)&gt;(15-$C$2),R45,R45-VLOOKUP(AJ45,Bodování!$A$2:$B$67,2))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9"/>
        <v>0</v>
      </c>
      <c r="AJ45" s="12">
        <f t="shared" si="10"/>
        <v>0</v>
      </c>
      <c r="AK45" s="55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73">
        <f t="shared" si="8"/>
        <v>0</v>
      </c>
      <c r="S46" s="74">
        <f>IF(COUNTBLANK(C46:Q46)&gt;(15-$C$2),R46,R46-VLOOKUP(AJ46,Bodování!$A$2:$B$67,2))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9"/>
        <v>0</v>
      </c>
      <c r="AJ46" s="12">
        <f t="shared" si="10"/>
        <v>0</v>
      </c>
      <c r="AK46" s="55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9"/>
        <v>0</v>
      </c>
      <c r="AJ47" s="12">
        <f t="shared" si="10"/>
        <v>0</v>
      </c>
      <c r="AK47" s="55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9"/>
        <v>0</v>
      </c>
      <c r="AJ48" s="12">
        <f t="shared" si="10"/>
        <v>0</v>
      </c>
      <c r="AK48" s="55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9"/>
        <v>0</v>
      </c>
      <c r="AJ49" s="12">
        <f t="shared" si="10"/>
        <v>0</v>
      </c>
      <c r="AK49" s="55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9"/>
        <v>0</v>
      </c>
      <c r="AJ50" s="12">
        <f t="shared" si="10"/>
        <v>0</v>
      </c>
      <c r="AK50" s="55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9"/>
        <v>0</v>
      </c>
      <c r="AJ51" s="12">
        <f t="shared" si="10"/>
        <v>0</v>
      </c>
      <c r="AK51" s="55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9"/>
        <v>0</v>
      </c>
      <c r="AJ52" s="12">
        <f t="shared" si="10"/>
        <v>0</v>
      </c>
      <c r="AK52" s="55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8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10">
    <mergeCell ref="AI3:AJ3"/>
    <mergeCell ref="AK3:AK4"/>
    <mergeCell ref="A1:F1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97" stopIfTrue="1">
      <formula>(RANK($S6,$S$6:$S$69)&lt;=3)</formula>
    </cfRule>
  </conditionalFormatting>
  <conditionalFormatting sqref="T27:AK69">
    <cfRule type="expression" priority="12" dxfId="98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99" stopIfTrue="1">
      <formula>MODE(AN6:AN69)&gt;=0</formula>
    </cfRule>
  </conditionalFormatting>
  <conditionalFormatting sqref="A27:I69 J28:J69 K27:Q69">
    <cfRule type="expression" priority="7" dxfId="100" stopIfTrue="1">
      <formula>AND((RANK($S27,$S$6:$S$69)&lt;=3),(RANK($S27,$S$6:$S$69)&gt;=1))</formula>
    </cfRule>
    <cfRule type="expression" priority="8" dxfId="98" stopIfTrue="1">
      <formula>($B25)&lt;&gt;""</formula>
    </cfRule>
    <cfRule type="expression" priority="9" dxfId="0" stopIfTrue="1">
      <formula>($B25)=""</formula>
    </cfRule>
  </conditionalFormatting>
  <conditionalFormatting sqref="S30:S69">
    <cfRule type="expression" priority="4" dxfId="101" stopIfTrue="1">
      <formula>AND((RANK($S30,$S$6:$S$69)&lt;=3),(RANK($S30,$S$6:$S$69)&gt;=1))</formula>
    </cfRule>
    <cfRule type="expression" priority="5" dxfId="102" stopIfTrue="1">
      <formula>($B28)&lt;&gt;""</formula>
    </cfRule>
    <cfRule type="expression" priority="6" dxfId="103" stopIfTrue="1">
      <formula>($B28)=""</formula>
    </cfRule>
  </conditionalFormatting>
  <conditionalFormatting sqref="J27">
    <cfRule type="expression" priority="1" dxfId="100">
      <formula>AND((RANK($S27,$S$6:$S$69)&lt;=3),(RANK($S27,$S$6:$S$69)&gt;=1))</formula>
    </cfRule>
    <cfRule type="expression" priority="2" dxfId="98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8">
    <tabColor theme="4"/>
    <pageSetUpPr fitToPage="1"/>
  </sheetPr>
  <dimension ref="A1:AP70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A1" sqref="A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0" width="7.75390625" style="2" customWidth="1"/>
    <col min="11" max="17" width="7.75390625" style="2" hidden="1" customWidth="1"/>
    <col min="18" max="19" width="9.125" style="2" customWidth="1"/>
    <col min="20" max="27" width="4.75390625" style="1" customWidth="1" outlineLevel="1"/>
    <col min="28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16384" width="9.125" style="1" customWidth="1"/>
  </cols>
  <sheetData>
    <row r="1" spans="1:6" ht="49.5" customHeight="1">
      <c r="A1" s="117" t="s">
        <v>31</v>
      </c>
      <c r="B1" s="117"/>
      <c r="C1" s="117"/>
      <c r="D1" s="117"/>
      <c r="E1" s="117"/>
      <c r="F1" s="117"/>
    </row>
    <row r="2" spans="1:22" ht="24.75" customHeight="1" thickBot="1">
      <c r="A2" s="148" t="s">
        <v>14</v>
      </c>
      <c r="B2" s="148"/>
      <c r="C2" s="58">
        <v>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149"/>
      <c r="U2" s="149"/>
      <c r="V2" s="149"/>
    </row>
    <row r="3" spans="1:42" ht="24.75" customHeight="1">
      <c r="A3" s="150" t="s">
        <v>2</v>
      </c>
      <c r="B3" s="152" t="s">
        <v>0</v>
      </c>
      <c r="C3" s="154" t="s">
        <v>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 t="s">
        <v>8</v>
      </c>
      <c r="S3" s="157"/>
      <c r="T3" s="158" t="s">
        <v>9</v>
      </c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60"/>
      <c r="AI3" s="143" t="s">
        <v>12</v>
      </c>
      <c r="AJ3" s="144"/>
      <c r="AK3" s="145" t="s">
        <v>5</v>
      </c>
      <c r="AM3" s="42"/>
      <c r="AN3" s="42"/>
      <c r="AO3" s="42"/>
      <c r="AP3" s="42"/>
    </row>
    <row r="4" spans="1:42" ht="12.75" customHeight="1">
      <c r="A4" s="151"/>
      <c r="B4" s="153"/>
      <c r="C4" s="59">
        <v>43597</v>
      </c>
      <c r="D4" s="59">
        <v>43611</v>
      </c>
      <c r="E4" s="59">
        <v>43625</v>
      </c>
      <c r="F4" s="59">
        <v>43639</v>
      </c>
      <c r="G4" s="59">
        <v>43667</v>
      </c>
      <c r="H4" s="59">
        <v>43709</v>
      </c>
      <c r="I4" s="59">
        <v>43723</v>
      </c>
      <c r="J4" s="59">
        <v>43744</v>
      </c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43597</v>
      </c>
      <c r="U4" s="21">
        <f t="shared" si="0"/>
        <v>43611</v>
      </c>
      <c r="V4" s="21">
        <f t="shared" si="0"/>
        <v>43625</v>
      </c>
      <c r="W4" s="21">
        <f t="shared" si="0"/>
        <v>43639</v>
      </c>
      <c r="X4" s="21">
        <f t="shared" si="0"/>
        <v>43667</v>
      </c>
      <c r="Y4" s="21">
        <f t="shared" si="0"/>
        <v>43709</v>
      </c>
      <c r="Z4" s="21">
        <f t="shared" si="0"/>
        <v>43723</v>
      </c>
      <c r="AA4" s="21">
        <f t="shared" si="0"/>
        <v>43744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146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  <v>0</v>
      </c>
      <c r="D5" s="34">
        <f t="shared" si="1"/>
      </c>
      <c r="E5" s="34">
        <f t="shared" si="1"/>
      </c>
      <c r="F5" s="34">
        <f t="shared" si="1"/>
      </c>
      <c r="G5" s="34">
        <f t="shared" si="1"/>
        <v>0</v>
      </c>
      <c r="H5" s="34">
        <f t="shared" si="1"/>
        <v>0</v>
      </c>
      <c r="I5" s="34">
        <f t="shared" si="1"/>
      </c>
      <c r="J5" s="34">
        <f t="shared" si="1"/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43597</v>
      </c>
      <c r="U5" s="32">
        <f t="shared" si="2"/>
        <v>43611</v>
      </c>
      <c r="V5" s="32">
        <f t="shared" si="2"/>
        <v>43625</v>
      </c>
      <c r="W5" s="32">
        <f t="shared" si="2"/>
        <v>43639</v>
      </c>
      <c r="X5" s="32">
        <f t="shared" si="2"/>
        <v>43667</v>
      </c>
      <c r="Y5" s="32">
        <f t="shared" si="2"/>
        <v>43709</v>
      </c>
      <c r="Z5" s="32">
        <f t="shared" si="2"/>
        <v>43723</v>
      </c>
      <c r="AA5" s="32">
        <f t="shared" si="2"/>
        <v>43744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  <v>1</v>
      </c>
      <c r="B6" s="63" t="s">
        <v>15</v>
      </c>
      <c r="C6" s="64">
        <v>0</v>
      </c>
      <c r="D6" s="64">
        <v>1</v>
      </c>
      <c r="E6" s="64">
        <v>1</v>
      </c>
      <c r="F6" s="64">
        <v>2</v>
      </c>
      <c r="G6" s="64">
        <v>0</v>
      </c>
      <c r="H6" s="64">
        <v>2</v>
      </c>
      <c r="I6" s="64">
        <v>2</v>
      </c>
      <c r="J6" s="64">
        <v>4</v>
      </c>
      <c r="K6" s="64"/>
      <c r="L6" s="64"/>
      <c r="M6" s="64"/>
      <c r="N6" s="64"/>
      <c r="O6" s="64"/>
      <c r="P6" s="64"/>
      <c r="Q6" s="64"/>
      <c r="R6" s="70">
        <f aca="true" t="shared" si="3" ref="R6:R37">SUM(T6:AH6)</f>
        <v>275</v>
      </c>
      <c r="S6" s="69">
        <f>IF(COUNTBLANK(C6:Q6)&gt;(15-$C$2),R6,R6-VLOOKUP(AJ6,Bodování!$A$2:$B$67,2))</f>
        <v>235</v>
      </c>
      <c r="T6" s="65">
        <f>VLOOKUP(C6,Bodování!$A$2:$B$67,2)</f>
        <v>0</v>
      </c>
      <c r="U6" s="65">
        <f>VLOOKUP(D6,Bodování!$A$2:$B$67,2)</f>
        <v>50</v>
      </c>
      <c r="V6" s="65">
        <f>VLOOKUP(E6,Bodování!$A$2:$B$67,2)</f>
        <v>50</v>
      </c>
      <c r="W6" s="65">
        <f>VLOOKUP(F6,Bodování!$A$2:$B$67,2)</f>
        <v>45</v>
      </c>
      <c r="X6" s="65">
        <f>VLOOKUP(G6,Bodování!$A$2:$B$67,2)</f>
        <v>0</v>
      </c>
      <c r="Y6" s="65">
        <f>VLOOKUP(H6,Bodování!$A$2:$B$67,2)</f>
        <v>45</v>
      </c>
      <c r="Z6" s="65">
        <f>VLOOKUP(I6,Bodování!$A$2:$B$67,2)</f>
        <v>45</v>
      </c>
      <c r="AA6" s="65">
        <f>VLOOKUP(J6,Bodování!$A$2:$B$67,2)</f>
        <v>40</v>
      </c>
      <c r="AB6" s="65">
        <f>VLOOKUP(K6,Bodování!$A$2:$B$67,2)</f>
        <v>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 aca="true" t="shared" si="4" ref="AI6:AI37">MINA(C6:Q6)</f>
        <v>0</v>
      </c>
      <c r="AJ6" s="66">
        <f aca="true" t="shared" si="5" ref="AJ6:AJ37">MAX(C6:Q6)</f>
        <v>4</v>
      </c>
      <c r="AK6" s="66">
        <f aca="true" t="shared" si="6" ref="AK6:AK37">COUNT(C6:Q6)</f>
        <v>8</v>
      </c>
      <c r="AM6" s="42"/>
      <c r="AN6" s="42"/>
      <c r="AO6" s="42"/>
      <c r="AP6" s="42"/>
    </row>
    <row r="7" spans="1:42" ht="12.75" customHeight="1">
      <c r="A7" s="39">
        <f>IF(B7="","",IF(RANK(S7,S$6:S$75)=RANK(S6,S$6:S$75),"",RANK(S7,S$6:S$75)))</f>
        <v>2</v>
      </c>
      <c r="B7" s="23" t="s">
        <v>51</v>
      </c>
      <c r="C7" s="37">
        <v>0</v>
      </c>
      <c r="D7" s="37"/>
      <c r="E7" s="37"/>
      <c r="F7" s="37">
        <v>1</v>
      </c>
      <c r="G7" s="37">
        <v>0</v>
      </c>
      <c r="H7" s="37">
        <v>1</v>
      </c>
      <c r="I7" s="37">
        <v>1</v>
      </c>
      <c r="J7" s="37">
        <v>1</v>
      </c>
      <c r="K7" s="37"/>
      <c r="L7" s="37"/>
      <c r="M7" s="37"/>
      <c r="N7" s="37"/>
      <c r="O7" s="37"/>
      <c r="P7" s="37"/>
      <c r="Q7" s="37"/>
      <c r="R7" s="68">
        <f t="shared" si="3"/>
        <v>200</v>
      </c>
      <c r="S7" s="67">
        <f>IF(COUNTBLANK(C7:Q7)&gt;(15-$C$2),R7,R7-VLOOKUP(AJ7,Bodování!$A$2:$B$67,2))</f>
        <v>200</v>
      </c>
      <c r="T7" s="52">
        <f>VLOOKUP(C7,Bodování!$A$2:$B$67,2)</f>
        <v>0</v>
      </c>
      <c r="U7" s="52">
        <f>VLOOKUP(D7,Bodování!$A$2:$B$67,2)</f>
        <v>0</v>
      </c>
      <c r="V7" s="52">
        <f>VLOOKUP(E7,Bodování!$A$2:$B$67,2)</f>
        <v>0</v>
      </c>
      <c r="W7" s="52">
        <f>VLOOKUP(F7,Bodování!$A$2:$B$67,2)</f>
        <v>50</v>
      </c>
      <c r="X7" s="52">
        <f>VLOOKUP(G7,Bodování!$A$2:$B$67,2)</f>
        <v>0</v>
      </c>
      <c r="Y7" s="52">
        <f>VLOOKUP(H7,Bodování!$A$2:$B$67,2)</f>
        <v>50</v>
      </c>
      <c r="Z7" s="52">
        <f>VLOOKUP(I7,Bodování!$A$2:$B$67,2)</f>
        <v>50</v>
      </c>
      <c r="AA7" s="52">
        <f>VLOOKUP(J7,Bodování!$A$2:$B$67,2)</f>
        <v>50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0</v>
      </c>
      <c r="AJ7" s="28">
        <f t="shared" si="5"/>
        <v>1</v>
      </c>
      <c r="AK7" s="28">
        <f t="shared" si="6"/>
        <v>6</v>
      </c>
      <c r="AM7" s="42"/>
      <c r="AN7" s="42"/>
      <c r="AO7" s="42"/>
      <c r="AP7" s="42"/>
    </row>
    <row r="8" spans="1:42" ht="12.75" customHeight="1">
      <c r="A8" s="39">
        <f aca="true" t="shared" si="7" ref="A8:A69">IF(B8="","",IF(RANK(S8,S$6:S$69)=RANK(S7,S$6:S$69),"",RANK(S8,S$6:S$69)))</f>
        <v>3</v>
      </c>
      <c r="B8" s="23" t="s">
        <v>17</v>
      </c>
      <c r="C8" s="37">
        <v>0</v>
      </c>
      <c r="D8" s="37">
        <v>2</v>
      </c>
      <c r="E8" s="37">
        <v>3</v>
      </c>
      <c r="F8" s="37"/>
      <c r="G8" s="37">
        <v>0</v>
      </c>
      <c r="H8" s="37">
        <v>3</v>
      </c>
      <c r="I8" s="37">
        <v>7</v>
      </c>
      <c r="J8" s="37"/>
      <c r="K8" s="37"/>
      <c r="L8" s="37"/>
      <c r="M8" s="37"/>
      <c r="N8" s="37"/>
      <c r="O8" s="37"/>
      <c r="P8" s="37"/>
      <c r="Q8" s="37"/>
      <c r="R8" s="68">
        <f t="shared" si="3"/>
        <v>166</v>
      </c>
      <c r="S8" s="67">
        <f>IF(COUNTBLANK(C8:Q8)&gt;(15-$C$2),R8,R8-VLOOKUP(AJ8,Bodování!$A$2:$B$67,2))</f>
        <v>166</v>
      </c>
      <c r="T8" s="52">
        <f>VLOOKUP(C8,Bodování!$A$2:$B$67,2)</f>
        <v>0</v>
      </c>
      <c r="U8" s="52">
        <f>VLOOKUP(D8,Bodování!$A$2:$B$67,2)</f>
        <v>45</v>
      </c>
      <c r="V8" s="52">
        <f>VLOOKUP(E8,Bodování!$A$2:$B$67,2)</f>
        <v>42</v>
      </c>
      <c r="W8" s="52">
        <f>VLOOKUP(F8,Bodování!$A$2:$B$67,2)</f>
        <v>0</v>
      </c>
      <c r="X8" s="52">
        <f>VLOOKUP(G8,Bodování!$A$2:$B$67,2)</f>
        <v>0</v>
      </c>
      <c r="Y8" s="52">
        <f>VLOOKUP(H8,Bodování!$A$2:$B$67,2)</f>
        <v>42</v>
      </c>
      <c r="Z8" s="52">
        <f>VLOOKUP(I8,Bodování!$A$2:$B$67,2)</f>
        <v>37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0</v>
      </c>
      <c r="AJ8" s="28">
        <f t="shared" si="5"/>
        <v>7</v>
      </c>
      <c r="AK8" s="28">
        <f t="shared" si="6"/>
        <v>6</v>
      </c>
      <c r="AM8" s="42"/>
      <c r="AN8" s="42"/>
      <c r="AO8" s="42"/>
      <c r="AP8" s="42"/>
    </row>
    <row r="9" spans="1:42" ht="12.75" customHeight="1">
      <c r="A9" s="39">
        <f t="shared" si="7"/>
        <v>4</v>
      </c>
      <c r="B9" s="23" t="s">
        <v>19</v>
      </c>
      <c r="C9" s="37">
        <v>0</v>
      </c>
      <c r="D9" s="37">
        <v>3</v>
      </c>
      <c r="E9" s="37">
        <v>4</v>
      </c>
      <c r="F9" s="37"/>
      <c r="G9" s="37">
        <v>0</v>
      </c>
      <c r="H9" s="37">
        <v>4</v>
      </c>
      <c r="I9" s="37">
        <v>6</v>
      </c>
      <c r="J9" s="37"/>
      <c r="K9" s="37"/>
      <c r="L9" s="37"/>
      <c r="M9" s="37"/>
      <c r="N9" s="37"/>
      <c r="O9" s="37"/>
      <c r="P9" s="37"/>
      <c r="Q9" s="37"/>
      <c r="R9" s="68">
        <f t="shared" si="3"/>
        <v>160</v>
      </c>
      <c r="S9" s="67">
        <f>IF(COUNTBLANK(C9:Q9)&gt;(15-$C$2),R9,R9-VLOOKUP(AJ9,Bodování!$A$2:$B$67,2))</f>
        <v>160</v>
      </c>
      <c r="T9" s="52">
        <f>VLOOKUP(C9,Bodování!$A$2:$B$67,2)</f>
        <v>0</v>
      </c>
      <c r="U9" s="52">
        <f>VLOOKUP(D9,Bodování!$A$2:$B$67,2)</f>
        <v>42</v>
      </c>
      <c r="V9" s="52">
        <f>VLOOKUP(E9,Bodování!$A$2:$B$67,2)</f>
        <v>40</v>
      </c>
      <c r="W9" s="52">
        <f>VLOOKUP(F9,Bodování!$A$2:$B$67,2)</f>
        <v>0</v>
      </c>
      <c r="X9" s="52">
        <f>VLOOKUP(G9,Bodování!$A$2:$B$67,2)</f>
        <v>0</v>
      </c>
      <c r="Y9" s="52">
        <f>VLOOKUP(H9,Bodování!$A$2:$B$67,2)</f>
        <v>40</v>
      </c>
      <c r="Z9" s="52">
        <f>VLOOKUP(I9,Bodování!$A$2:$B$67,2)</f>
        <v>38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0</v>
      </c>
      <c r="AJ9" s="28">
        <f t="shared" si="5"/>
        <v>6</v>
      </c>
      <c r="AK9" s="28">
        <f t="shared" si="6"/>
        <v>6</v>
      </c>
      <c r="AM9" s="42"/>
      <c r="AN9" s="42"/>
      <c r="AO9" s="42"/>
      <c r="AP9" s="42"/>
    </row>
    <row r="10" spans="1:42" ht="12.75" customHeight="1">
      <c r="A10" s="39">
        <f t="shared" si="7"/>
        <v>5</v>
      </c>
      <c r="B10" s="23" t="s">
        <v>43</v>
      </c>
      <c r="C10" s="37">
        <v>0</v>
      </c>
      <c r="D10" s="37"/>
      <c r="E10" s="37">
        <v>2</v>
      </c>
      <c r="F10" s="37"/>
      <c r="G10" s="37">
        <v>0</v>
      </c>
      <c r="H10" s="37">
        <v>0</v>
      </c>
      <c r="I10" s="37">
        <v>3</v>
      </c>
      <c r="J10" s="37">
        <v>2</v>
      </c>
      <c r="K10" s="37"/>
      <c r="L10" s="37"/>
      <c r="M10" s="37"/>
      <c r="N10" s="37"/>
      <c r="O10" s="37"/>
      <c r="P10" s="37"/>
      <c r="Q10" s="37"/>
      <c r="R10" s="68">
        <f t="shared" si="3"/>
        <v>132</v>
      </c>
      <c r="S10" s="67">
        <f>IF(COUNTBLANK(C10:Q10)&gt;(15-$C$2),R10,R10-VLOOKUP(AJ10,Bodování!$A$2:$B$67,2))</f>
        <v>132</v>
      </c>
      <c r="T10" s="52">
        <f>VLOOKUP(C10,Bodování!$A$2:$B$67,2)</f>
        <v>0</v>
      </c>
      <c r="U10" s="52">
        <f>VLOOKUP(D10,Bodování!$A$2:$B$67,2)</f>
        <v>0</v>
      </c>
      <c r="V10" s="52">
        <f>VLOOKUP(E10,Bodování!$A$2:$B$67,2)</f>
        <v>45</v>
      </c>
      <c r="W10" s="52">
        <f>VLOOKUP(F10,Bodování!$A$2:$B$67,2)</f>
        <v>0</v>
      </c>
      <c r="X10" s="52">
        <f>VLOOKUP(G10,Bodování!$A$2:$B$67,2)</f>
        <v>0</v>
      </c>
      <c r="Y10" s="52">
        <f>VLOOKUP(H10,Bodování!$A$2:$B$67,2)</f>
        <v>0</v>
      </c>
      <c r="Z10" s="52">
        <f>VLOOKUP(I10,Bodování!$A$2:$B$67,2)</f>
        <v>42</v>
      </c>
      <c r="AA10" s="52">
        <f>VLOOKUP(J10,Bodování!$A$2:$B$67,2)</f>
        <v>45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0</v>
      </c>
      <c r="AJ10" s="28">
        <f t="shared" si="5"/>
        <v>3</v>
      </c>
      <c r="AK10" s="28">
        <f t="shared" si="6"/>
        <v>6</v>
      </c>
      <c r="AM10" s="42"/>
      <c r="AN10" s="42"/>
      <c r="AO10" s="42"/>
      <c r="AP10" s="42"/>
    </row>
    <row r="11" spans="1:42" ht="12.75" customHeight="1">
      <c r="A11" s="39">
        <f t="shared" si="7"/>
        <v>6</v>
      </c>
      <c r="B11" s="23" t="s">
        <v>52</v>
      </c>
      <c r="C11" s="37">
        <v>0</v>
      </c>
      <c r="D11" s="37"/>
      <c r="E11" s="37"/>
      <c r="F11" s="37">
        <v>3</v>
      </c>
      <c r="G11" s="37">
        <v>0</v>
      </c>
      <c r="H11" s="37">
        <v>0</v>
      </c>
      <c r="I11" s="37">
        <v>5</v>
      </c>
      <c r="J11" s="37">
        <v>3</v>
      </c>
      <c r="K11" s="37"/>
      <c r="L11" s="37"/>
      <c r="M11" s="37"/>
      <c r="N11" s="37"/>
      <c r="O11" s="37"/>
      <c r="P11" s="37"/>
      <c r="Q11" s="37"/>
      <c r="R11" s="68">
        <f t="shared" si="3"/>
        <v>123</v>
      </c>
      <c r="S11" s="67">
        <f>IF(COUNTBLANK(C11:Q11)&gt;(15-$C$2),R11,R11-VLOOKUP(AJ11,Bodování!$A$2:$B$67,2))</f>
        <v>123</v>
      </c>
      <c r="T11" s="52">
        <f>VLOOKUP(C11,Bodování!$A$2:$B$67,2)</f>
        <v>0</v>
      </c>
      <c r="U11" s="52">
        <f>VLOOKUP(D11,Bodování!$A$2:$B$67,2)</f>
        <v>0</v>
      </c>
      <c r="V11" s="52">
        <f>VLOOKUP(E11,Bodování!$A$2:$B$67,2)</f>
        <v>0</v>
      </c>
      <c r="W11" s="52">
        <f>VLOOKUP(F11,Bodování!$A$2:$B$67,2)</f>
        <v>42</v>
      </c>
      <c r="X11" s="52">
        <f>VLOOKUP(G11,Bodování!$A$2:$B$67,2)</f>
        <v>0</v>
      </c>
      <c r="Y11" s="52">
        <f>VLOOKUP(H11,Bodování!$A$2:$B$67,2)</f>
        <v>0</v>
      </c>
      <c r="Z11" s="52">
        <f>VLOOKUP(I11,Bodování!$A$2:$B$67,2)</f>
        <v>39</v>
      </c>
      <c r="AA11" s="52">
        <f>VLOOKUP(J11,Bodování!$A$2:$B$67,2)</f>
        <v>42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0</v>
      </c>
      <c r="AJ11" s="28">
        <f t="shared" si="5"/>
        <v>5</v>
      </c>
      <c r="AK11" s="28">
        <f t="shared" si="6"/>
        <v>6</v>
      </c>
      <c r="AM11" s="42"/>
      <c r="AN11" s="42"/>
      <c r="AO11" s="42"/>
      <c r="AP11" s="42"/>
    </row>
    <row r="12" spans="1:42" ht="12.75" customHeight="1">
      <c r="A12" s="39">
        <f t="shared" si="7"/>
        <v>7</v>
      </c>
      <c r="B12" s="23" t="s">
        <v>27</v>
      </c>
      <c r="C12" s="37">
        <v>0</v>
      </c>
      <c r="D12" s="37"/>
      <c r="E12" s="37"/>
      <c r="F12" s="37">
        <v>4</v>
      </c>
      <c r="G12" s="37">
        <v>0</v>
      </c>
      <c r="H12" s="37">
        <v>0</v>
      </c>
      <c r="I12" s="37"/>
      <c r="J12" s="37"/>
      <c r="K12" s="37"/>
      <c r="L12" s="37"/>
      <c r="M12" s="37"/>
      <c r="N12" s="37"/>
      <c r="O12" s="37"/>
      <c r="P12" s="37"/>
      <c r="Q12" s="37"/>
      <c r="R12" s="68">
        <f t="shared" si="3"/>
        <v>40</v>
      </c>
      <c r="S12" s="67">
        <f>IF(COUNTBLANK(C12:Q12)&gt;(15-$C$2),R12,R12-VLOOKUP(AJ12,Bodování!$A$2:$B$67,2))</f>
        <v>40</v>
      </c>
      <c r="T12" s="52">
        <f>VLOOKUP(C12,Bodování!$A$2:$B$67,2)</f>
        <v>0</v>
      </c>
      <c r="U12" s="52">
        <f>VLOOKUP(D12,Bodování!$A$2:$B$67,2)</f>
        <v>0</v>
      </c>
      <c r="V12" s="52">
        <f>VLOOKUP(E12,Bodování!$A$2:$B$67,2)</f>
        <v>0</v>
      </c>
      <c r="W12" s="52">
        <f>VLOOKUP(F12,Bodování!$A$2:$B$67,2)</f>
        <v>40</v>
      </c>
      <c r="X12" s="52">
        <f>VLOOKUP(G12,Bodování!$A$2:$B$67,2)</f>
        <v>0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0</v>
      </c>
      <c r="AJ12" s="28">
        <f t="shared" si="5"/>
        <v>4</v>
      </c>
      <c r="AK12" s="28">
        <f t="shared" si="6"/>
        <v>4</v>
      </c>
      <c r="AM12" s="42"/>
      <c r="AN12" s="42"/>
      <c r="AO12" s="42"/>
      <c r="AP12" s="42"/>
    </row>
    <row r="13" spans="1:42" ht="12.75" customHeight="1">
      <c r="A13" s="39">
        <f t="shared" si="7"/>
      </c>
      <c r="B13" s="23" t="s">
        <v>77</v>
      </c>
      <c r="C13" s="61"/>
      <c r="D13" s="61"/>
      <c r="E13" s="61"/>
      <c r="F13" s="61"/>
      <c r="G13" s="61"/>
      <c r="H13" s="61"/>
      <c r="I13" s="61">
        <v>4</v>
      </c>
      <c r="J13" s="61"/>
      <c r="K13" s="61"/>
      <c r="L13" s="61"/>
      <c r="M13" s="61"/>
      <c r="N13" s="61"/>
      <c r="O13" s="61"/>
      <c r="P13" s="61"/>
      <c r="Q13" s="61"/>
      <c r="R13" s="68">
        <f t="shared" si="3"/>
        <v>40</v>
      </c>
      <c r="S13" s="67">
        <f>IF(COUNTBLANK(C13:Q13)&gt;(15-$C$2),R13,R13-VLOOKUP(AJ13,Bodování!$A$2:$B$67,2))</f>
        <v>40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0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40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4</v>
      </c>
      <c r="AJ13" s="28">
        <f t="shared" si="5"/>
        <v>4</v>
      </c>
      <c r="AK13" s="28">
        <f t="shared" si="6"/>
        <v>1</v>
      </c>
      <c r="AM13" s="42"/>
      <c r="AN13" s="42"/>
      <c r="AO13" s="42"/>
      <c r="AP13" s="42"/>
    </row>
    <row r="14" spans="1:42" ht="12.75" customHeight="1">
      <c r="A14" s="39">
        <f t="shared" si="7"/>
      </c>
      <c r="B14" s="23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68">
        <f t="shared" si="3"/>
        <v>0</v>
      </c>
      <c r="S14" s="67">
        <f>IF(COUNTBLANK(C14:Q14)&gt;(15-$C$2),R14,R14-VLOOKUP(AJ14,Bodování!$A$2:$B$67,2))</f>
        <v>0</v>
      </c>
      <c r="T14" s="52">
        <f>VLOOKUP(C14,Bodování!$A$2:$B$67,2)</f>
        <v>0</v>
      </c>
      <c r="U14" s="52">
        <f>VLOOKUP(D14,Bodování!$A$2:$B$67,2)</f>
        <v>0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0</v>
      </c>
      <c r="AJ14" s="28">
        <f t="shared" si="5"/>
        <v>0</v>
      </c>
      <c r="AK14" s="28">
        <f t="shared" si="6"/>
        <v>0</v>
      </c>
      <c r="AM14" s="42"/>
      <c r="AN14" s="42"/>
      <c r="AO14" s="42"/>
      <c r="AP14" s="42"/>
    </row>
    <row r="15" spans="1:42" ht="12.75" customHeight="1">
      <c r="A15" s="39">
        <f t="shared" si="7"/>
      </c>
      <c r="B15" s="2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8">
        <f t="shared" si="3"/>
        <v>0</v>
      </c>
      <c r="S15" s="67">
        <f>IF(COUNTBLANK(C15:Q15)&gt;(15-$C$2),R15,R15-VLOOKUP(AJ15,Bodování!$A$2:$B$67,2))</f>
        <v>0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0</v>
      </c>
      <c r="AJ15" s="28">
        <f t="shared" si="5"/>
        <v>0</v>
      </c>
      <c r="AK15" s="28">
        <f t="shared" si="6"/>
        <v>0</v>
      </c>
      <c r="AM15" s="42"/>
      <c r="AN15" s="42"/>
      <c r="AO15" s="42"/>
      <c r="AP15" s="42"/>
    </row>
    <row r="16" spans="1:42" ht="12.75" customHeight="1">
      <c r="A16" s="39">
        <f t="shared" si="7"/>
      </c>
      <c r="B16" s="2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68">
        <f t="shared" si="3"/>
        <v>0</v>
      </c>
      <c r="S16" s="67">
        <f>IF(COUNTBLANK(C16:Q16)&gt;(15-$C$2),R16,R16-VLOOKUP(AJ16,Bodování!$A$2:$B$67,2))</f>
        <v>0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0</v>
      </c>
      <c r="AJ16" s="28">
        <f t="shared" si="5"/>
        <v>0</v>
      </c>
      <c r="AK16" s="28">
        <f t="shared" si="6"/>
        <v>0</v>
      </c>
      <c r="AM16" s="42"/>
      <c r="AN16" s="42"/>
      <c r="AO16" s="42"/>
      <c r="AP16" s="42"/>
    </row>
    <row r="17" spans="1:42" ht="12.75" customHeight="1">
      <c r="A17" s="39">
        <f t="shared" si="7"/>
      </c>
      <c r="B17" s="2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8">
        <f t="shared" si="3"/>
        <v>0</v>
      </c>
      <c r="S17" s="67">
        <f>IF(COUNTBLANK(C17:Q17)&gt;(15-$C$2),R17,R17-VLOOKUP(AJ17,Bodování!$A$2:$B$67,2))</f>
        <v>0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0</v>
      </c>
      <c r="AJ17" s="28">
        <f t="shared" si="5"/>
        <v>0</v>
      </c>
      <c r="AK17" s="28">
        <f t="shared" si="6"/>
        <v>0</v>
      </c>
      <c r="AM17" s="42"/>
      <c r="AN17" s="42"/>
      <c r="AO17" s="42"/>
      <c r="AP17" s="42"/>
    </row>
    <row r="18" spans="1:42" ht="12.75" customHeight="1">
      <c r="A18" s="39">
        <f t="shared" si="7"/>
      </c>
      <c r="B18" s="23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68">
        <f t="shared" si="3"/>
        <v>0</v>
      </c>
      <c r="S18" s="67">
        <f>IF(COUNTBLANK(C18:Q18)&gt;(15-$C$2),R18,R18-VLOOKUP(AJ18,Bodování!$A$2:$B$67,2))</f>
        <v>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0</v>
      </c>
      <c r="AJ18" s="28">
        <f t="shared" si="5"/>
        <v>0</v>
      </c>
      <c r="AK18" s="28">
        <f t="shared" si="6"/>
        <v>0</v>
      </c>
      <c r="AM18" s="42"/>
      <c r="AN18" s="42"/>
      <c r="AO18" s="42"/>
      <c r="AP18" s="42"/>
    </row>
    <row r="19" spans="1:37" ht="12.75" customHeight="1">
      <c r="A19" s="39">
        <f t="shared" si="7"/>
      </c>
      <c r="B19" s="2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68">
        <f t="shared" si="3"/>
        <v>0</v>
      </c>
      <c r="S19" s="67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0</v>
      </c>
      <c r="AJ19" s="28">
        <f t="shared" si="5"/>
        <v>0</v>
      </c>
      <c r="AK19" s="28">
        <f t="shared" si="6"/>
        <v>0</v>
      </c>
    </row>
    <row r="20" spans="1:37" ht="12.75" customHeight="1">
      <c r="A20" s="39">
        <f t="shared" si="7"/>
      </c>
      <c r="B20" s="2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68">
        <f t="shared" si="3"/>
        <v>0</v>
      </c>
      <c r="S20" s="67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0</v>
      </c>
      <c r="AJ20" s="28">
        <f t="shared" si="5"/>
        <v>0</v>
      </c>
      <c r="AK20" s="28">
        <f t="shared" si="6"/>
        <v>0</v>
      </c>
    </row>
    <row r="21" spans="1:37" ht="12.75" customHeight="1">
      <c r="A21" s="39">
        <f t="shared" si="7"/>
      </c>
      <c r="B21" s="2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68">
        <f t="shared" si="3"/>
        <v>0</v>
      </c>
      <c r="S21" s="67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0</v>
      </c>
      <c r="AK21" s="28">
        <f t="shared" si="6"/>
        <v>0</v>
      </c>
    </row>
    <row r="22" spans="1:37" ht="12.75" customHeight="1">
      <c r="A22" s="39">
        <f t="shared" si="7"/>
      </c>
      <c r="B22" s="2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68">
        <f t="shared" si="3"/>
        <v>0</v>
      </c>
      <c r="S22" s="67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0</v>
      </c>
      <c r="AK22" s="28">
        <f t="shared" si="6"/>
        <v>0</v>
      </c>
    </row>
    <row r="23" spans="1:37" ht="12.75" customHeight="1">
      <c r="A23" s="39">
        <f t="shared" si="7"/>
      </c>
      <c r="B23" s="2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72"/>
      <c r="R23" s="67">
        <f t="shared" si="3"/>
        <v>0</v>
      </c>
      <c r="S23" s="67">
        <f>IF(COUNTBLANK(C23:Q23)&gt;(15-$C$2),R23,R23-VLOOKUP(AJ23,Bodování!$A$2:$B$67,2))</f>
        <v>0</v>
      </c>
      <c r="T23" s="75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0</v>
      </c>
      <c r="AK23" s="28">
        <f t="shared" si="6"/>
        <v>0</v>
      </c>
    </row>
    <row r="24" spans="1:37" ht="12.75" customHeight="1">
      <c r="A24" s="39">
        <f t="shared" si="7"/>
      </c>
      <c r="B24" s="23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6"/>
      <c r="R24" s="68">
        <f t="shared" si="3"/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0</v>
      </c>
    </row>
    <row r="25" spans="1:37" ht="12.75" customHeight="1">
      <c r="A25" s="39">
        <f t="shared" si="7"/>
      </c>
      <c r="B25" s="2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72"/>
      <c r="R25" s="68">
        <f t="shared" si="3"/>
        <v>0</v>
      </c>
      <c r="S25" s="67">
        <f>IF(COUNTBLANK(C25:Q25)&gt;(15-$C$2),R25,R25-VLOOKUP(AJ25,Bodování!$A$2:$B$67,2))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0</v>
      </c>
    </row>
    <row r="26" spans="1:37" ht="12.75" customHeight="1">
      <c r="A26" s="39">
        <f t="shared" si="7"/>
      </c>
      <c r="B26" s="2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72"/>
      <c r="R26" s="77">
        <f t="shared" si="3"/>
        <v>0</v>
      </c>
      <c r="S26" s="77">
        <f>IF(COUNTBLANK(C26:Q26)&gt;(12-$C$2),R26,R26-VLOOKUP(AJ26,Bodování!$A$2:$B$67,2))</f>
        <v>0</v>
      </c>
      <c r="T26" s="75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0</v>
      </c>
    </row>
    <row r="27" spans="1:37" ht="12.75" customHeight="1">
      <c r="A27" s="35">
        <f t="shared" si="7"/>
      </c>
      <c r="B27" s="2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7">
        <f t="shared" si="3"/>
        <v>0</v>
      </c>
      <c r="S27" s="74">
        <f>IF(COUNTBLANK(C27:Q27)&gt;(15-$C$2),R27,R27-VLOOKUP(AJ27,Bodování!$A$2:$B$67,2))</f>
        <v>0</v>
      </c>
      <c r="T27" s="53">
        <f>VLOOKUP(C27,Bodování!$A$2:$B$67,2)</f>
        <v>0</v>
      </c>
      <c r="U27" s="53">
        <f>VLOOKUP(D27,Bodování!$A$2:$B$67,2)</f>
        <v>0</v>
      </c>
      <c r="V27" s="53">
        <f>VLOOKUP(E27,Bodování!$A$2:$B$67,2)</f>
        <v>0</v>
      </c>
      <c r="W27" s="53">
        <f>VLOOKUP(F27,Bodování!$A$2:$B$67,2)</f>
        <v>0</v>
      </c>
      <c r="X27" s="53">
        <f>VLOOKUP(G27,Bodování!$A$2:$B$67,2)</f>
        <v>0</v>
      </c>
      <c r="Y27" s="53">
        <f>VLOOKUP(H27,Bodování!$A$2:$B$67,2)</f>
        <v>0</v>
      </c>
      <c r="Z27" s="53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4"/>
        <v>0</v>
      </c>
      <c r="AJ27" s="12">
        <f t="shared" si="5"/>
        <v>0</v>
      </c>
      <c r="AK27" s="55">
        <f t="shared" si="6"/>
        <v>0</v>
      </c>
    </row>
    <row r="28" spans="1:37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73">
        <f t="shared" si="3"/>
        <v>0</v>
      </c>
      <c r="S28" s="74">
        <f>IF(COUNTBLANK(C28:Q28)&gt;(15-$C$2),R28,R28-VLOOKUP(AJ28,Bodování!$A$2:$B$67,2))</f>
        <v>0</v>
      </c>
      <c r="T28" s="53">
        <f>VLOOKUP(C28,Bodování!$A$2:$B$67,2)</f>
        <v>0</v>
      </c>
      <c r="U28" s="53">
        <f>VLOOKUP(D28,Bodování!$A$2:$B$67,2)</f>
        <v>0</v>
      </c>
      <c r="V28" s="53">
        <f>VLOOKUP(E28,Bodování!$A$2:$B$67,2)</f>
        <v>0</v>
      </c>
      <c r="W28" s="53">
        <f>VLOOKUP(F28,Bodování!$A$2:$B$67,2)</f>
        <v>0</v>
      </c>
      <c r="X28" s="53">
        <f>VLOOKUP(G28,Bodování!$A$2:$B$67,2)</f>
        <v>0</v>
      </c>
      <c r="Y28" s="53">
        <f>VLOOKUP(H28,Bodování!$A$2:$B$67,2)</f>
        <v>0</v>
      </c>
      <c r="Z28" s="53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4"/>
        <v>0</v>
      </c>
      <c r="AJ28" s="12">
        <f t="shared" si="5"/>
        <v>0</v>
      </c>
      <c r="AK28" s="55">
        <f t="shared" si="6"/>
        <v>0</v>
      </c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73">
        <f t="shared" si="3"/>
        <v>0</v>
      </c>
      <c r="S29" s="74">
        <f>IF(COUNTBLANK(C29:Q29)&gt;(15-$C$2),R29,R29-VLOOKUP(AJ29,Bodování!$A$2:$B$67,2))</f>
        <v>0</v>
      </c>
      <c r="T29" s="53">
        <f>VLOOKUP(C29,Bodování!$A$2:$B$67,2)</f>
        <v>0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0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4"/>
        <v>0</v>
      </c>
      <c r="AJ29" s="12">
        <f t="shared" si="5"/>
        <v>0</v>
      </c>
      <c r="AK29" s="55">
        <f t="shared" si="6"/>
        <v>0</v>
      </c>
      <c r="AM29" s="60"/>
      <c r="AN29" s="60"/>
    </row>
    <row r="30" spans="1:37" ht="12.75" customHeight="1">
      <c r="A30" s="35">
        <f t="shared" si="7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74">
        <f t="shared" si="3"/>
        <v>0</v>
      </c>
      <c r="S30" s="74">
        <f>IF(COUNTBLANK(C30:Q30)&gt;(15-$C$2),R30,R30-VLOOKUP(AJ30,Bodování!$A$2:$B$67,2))</f>
        <v>0</v>
      </c>
      <c r="T30" s="53">
        <f>VLOOKUP(C30,Bodování!$A$2:$B$67,2)</f>
        <v>0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0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4"/>
        <v>0</v>
      </c>
      <c r="AJ30" s="12">
        <f t="shared" si="5"/>
        <v>0</v>
      </c>
      <c r="AK30" s="55">
        <f t="shared" si="6"/>
        <v>0</v>
      </c>
    </row>
    <row r="31" spans="1:37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74">
        <f t="shared" si="3"/>
        <v>0</v>
      </c>
      <c r="S31" s="74">
        <f>IF(COUNTBLANK(C31:Q31)&gt;(15-$C$2),R31,R31-VLOOKUP(AJ31,Bodování!$A$2:$B$67,2))</f>
        <v>0</v>
      </c>
      <c r="T31" s="53">
        <f>VLOOKUP(C31,Bodování!$A$2:$B$67,2)</f>
        <v>0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0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4"/>
        <v>0</v>
      </c>
      <c r="AJ31" s="12">
        <f t="shared" si="5"/>
        <v>0</v>
      </c>
      <c r="AK31" s="55">
        <f t="shared" si="6"/>
        <v>0</v>
      </c>
    </row>
    <row r="32" spans="1:37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74">
        <f t="shared" si="3"/>
        <v>0</v>
      </c>
      <c r="S32" s="74">
        <f>IF(COUNTBLANK(C32:Q32)&gt;(15-$C$2),R32,R32-VLOOKUP(AJ32,Bodování!$A$2:$B$67,2))</f>
        <v>0</v>
      </c>
      <c r="T32" s="53">
        <f>VLOOKUP(C32,Bodování!$A$2:$B$67,2)</f>
        <v>0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0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4"/>
        <v>0</v>
      </c>
      <c r="AJ32" s="12">
        <f t="shared" si="5"/>
        <v>0</v>
      </c>
      <c r="AK32" s="55">
        <f t="shared" si="6"/>
        <v>0</v>
      </c>
    </row>
    <row r="33" spans="1:37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74">
        <f t="shared" si="3"/>
        <v>0</v>
      </c>
      <c r="S33" s="74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4"/>
        <v>0</v>
      </c>
      <c r="AJ33" s="12">
        <f t="shared" si="5"/>
        <v>0</v>
      </c>
      <c r="AK33" s="55">
        <f t="shared" si="6"/>
        <v>0</v>
      </c>
    </row>
    <row r="34" spans="1:37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73">
        <f t="shared" si="3"/>
        <v>0</v>
      </c>
      <c r="S34" s="74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4"/>
        <v>0</v>
      </c>
      <c r="AJ34" s="12">
        <f t="shared" si="5"/>
        <v>0</v>
      </c>
      <c r="AK34" s="55">
        <f t="shared" si="6"/>
        <v>0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74">
        <f t="shared" si="3"/>
        <v>0</v>
      </c>
      <c r="S35" s="74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4"/>
        <v>0</v>
      </c>
      <c r="AJ35" s="12">
        <f t="shared" si="5"/>
        <v>0</v>
      </c>
      <c r="AK35" s="55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74">
        <f t="shared" si="3"/>
        <v>0</v>
      </c>
      <c r="S36" s="74">
        <f>IF(COUNTBLANK(C36:Q36)&gt;(15-$C$2),R36,R36-VLOOKUP(AJ36,Bodování!$A$2:$B$67,2))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4"/>
        <v>0</v>
      </c>
      <c r="AJ36" s="12">
        <f t="shared" si="5"/>
        <v>0</v>
      </c>
      <c r="AK36" s="55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73">
        <f t="shared" si="3"/>
        <v>0</v>
      </c>
      <c r="S37" s="74">
        <f>IF(COUNTBLANK(C37:Q37)&gt;(15-$C$2),R37,R37-VLOOKUP(AJ37,Bodování!$A$2:$B$67,2))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4"/>
        <v>0</v>
      </c>
      <c r="AJ37" s="12">
        <f t="shared" si="5"/>
        <v>0</v>
      </c>
      <c r="AK37" s="55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73">
        <f aca="true" t="shared" si="8" ref="R38:R69">SUM(T38:AH38)</f>
        <v>0</v>
      </c>
      <c r="S38" s="74">
        <f>IF(COUNTBLANK(C38:Q38)&gt;(15-$C$2),R38,R38-VLOOKUP(AJ38,Bodování!$A$2:$B$67,2))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9" ref="AI38:AI69">MINA(C38:Q38)</f>
        <v>0</v>
      </c>
      <c r="AJ38" s="12">
        <f aca="true" t="shared" si="10" ref="AJ38:AJ69">MAX(C38:Q38)</f>
        <v>0</v>
      </c>
      <c r="AK38" s="55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73">
        <f t="shared" si="8"/>
        <v>0</v>
      </c>
      <c r="S39" s="74">
        <f>IF(COUNTBLANK(C39:Q39)&gt;(15-$C$2),R39,R39-VLOOKUP(AJ39,Bodování!$A$2:$B$67,2))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9"/>
        <v>0</v>
      </c>
      <c r="AJ39" s="12">
        <f t="shared" si="10"/>
        <v>0</v>
      </c>
      <c r="AK39" s="55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74">
        <f t="shared" si="8"/>
        <v>0</v>
      </c>
      <c r="S40" s="74">
        <f>IF(COUNTBLANK(C40:Q40)&gt;(15-$C$2),R40,R40-VLOOKUP(AJ40,Bodování!$A$2:$B$67,2))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9"/>
        <v>0</v>
      </c>
      <c r="AJ40" s="12">
        <f t="shared" si="10"/>
        <v>0</v>
      </c>
      <c r="AK40" s="55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73">
        <f t="shared" si="8"/>
        <v>0</v>
      </c>
      <c r="S41" s="74">
        <f>IF(COUNTBLANK(C41:Q41)&gt;(15-$C$2),R41,R41-VLOOKUP(AJ41,Bodování!$A$2:$B$67,2))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9"/>
        <v>0</v>
      </c>
      <c r="AJ41" s="12">
        <f t="shared" si="10"/>
        <v>0</v>
      </c>
      <c r="AK41" s="55">
        <f t="shared" si="11"/>
        <v>0</v>
      </c>
    </row>
    <row r="42" spans="1:37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73">
        <f t="shared" si="8"/>
        <v>0</v>
      </c>
      <c r="S42" s="74">
        <f>IF(COUNTBLANK(C42:Q42)&gt;(15-$C$2),R42,R42-VLOOKUP(AJ42,Bodování!$A$2:$B$67,2))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9"/>
        <v>0</v>
      </c>
      <c r="AJ42" s="12">
        <f t="shared" si="10"/>
        <v>0</v>
      </c>
      <c r="AK42" s="55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73">
        <f t="shared" si="8"/>
        <v>0</v>
      </c>
      <c r="S43" s="74">
        <f>IF(COUNTBLANK(C43:Q43)&gt;(15-$C$2),R43,R43-VLOOKUP(AJ43,Bodování!$A$2:$B$67,2))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9"/>
        <v>0</v>
      </c>
      <c r="AJ43" s="12">
        <f t="shared" si="10"/>
        <v>0</v>
      </c>
      <c r="AK43" s="55">
        <f t="shared" si="11"/>
        <v>0</v>
      </c>
    </row>
    <row r="44" spans="1:37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74">
        <f t="shared" si="8"/>
        <v>0</v>
      </c>
      <c r="S44" s="74">
        <f>IF(COUNTBLANK(C44:Q44)&gt;(15-$C$2),R44,R44-VLOOKUP(AJ44,Bodování!$A$2:$B$67,2))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9"/>
        <v>0</v>
      </c>
      <c r="AJ44" s="12">
        <f t="shared" si="10"/>
        <v>0</v>
      </c>
      <c r="AK44" s="55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73">
        <f t="shared" si="8"/>
        <v>0</v>
      </c>
      <c r="S45" s="74">
        <f>IF(COUNTBLANK(C45:Q45)&gt;(15-$C$2),R45,R45-VLOOKUP(AJ45,Bodování!$A$2:$B$67,2))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9"/>
        <v>0</v>
      </c>
      <c r="AJ45" s="12">
        <f t="shared" si="10"/>
        <v>0</v>
      </c>
      <c r="AK45" s="55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73">
        <f t="shared" si="8"/>
        <v>0</v>
      </c>
      <c r="S46" s="74">
        <f>IF(COUNTBLANK(C46:Q46)&gt;(15-$C$2),R46,R46-VLOOKUP(AJ46,Bodování!$A$2:$B$67,2))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9"/>
        <v>0</v>
      </c>
      <c r="AJ46" s="12">
        <f t="shared" si="10"/>
        <v>0</v>
      </c>
      <c r="AK46" s="55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9"/>
        <v>0</v>
      </c>
      <c r="AJ47" s="12">
        <f t="shared" si="10"/>
        <v>0</v>
      </c>
      <c r="AK47" s="55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9"/>
        <v>0</v>
      </c>
      <c r="AJ48" s="12">
        <f t="shared" si="10"/>
        <v>0</v>
      </c>
      <c r="AK48" s="55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9"/>
        <v>0</v>
      </c>
      <c r="AJ49" s="12">
        <f t="shared" si="10"/>
        <v>0</v>
      </c>
      <c r="AK49" s="55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9"/>
        <v>0</v>
      </c>
      <c r="AJ50" s="12">
        <f t="shared" si="10"/>
        <v>0</v>
      </c>
      <c r="AK50" s="55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9"/>
        <v>0</v>
      </c>
      <c r="AJ51" s="12">
        <f t="shared" si="10"/>
        <v>0</v>
      </c>
      <c r="AK51" s="55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9"/>
        <v>0</v>
      </c>
      <c r="AJ52" s="12">
        <f t="shared" si="10"/>
        <v>0</v>
      </c>
      <c r="AK52" s="55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8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  <v>0</v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9">
    <mergeCell ref="AI3:AJ3"/>
    <mergeCell ref="AK3:AK4"/>
    <mergeCell ref="A2:B2"/>
    <mergeCell ref="T2:V2"/>
    <mergeCell ref="A3:A4"/>
    <mergeCell ref="B3:B4"/>
    <mergeCell ref="C3:Q3"/>
    <mergeCell ref="R3:S3"/>
    <mergeCell ref="T3:AH3"/>
  </mergeCells>
  <conditionalFormatting sqref="B14:Q26 E6:Q13">
    <cfRule type="expression" priority="16" dxfId="97" stopIfTrue="1">
      <formula>(RANK($S6,$S$6:$S$69)&lt;=3)</formula>
    </cfRule>
  </conditionalFormatting>
  <conditionalFormatting sqref="T27:AK69">
    <cfRule type="expression" priority="14" dxfId="98" stopIfTrue="1">
      <formula>($B25)&lt;&gt;""</formula>
    </cfRule>
    <cfRule type="expression" priority="15" dxfId="0" stopIfTrue="1">
      <formula>($B25)=""</formula>
    </cfRule>
  </conditionalFormatting>
  <conditionalFormatting sqref="AN5">
    <cfRule type="expression" priority="13" dxfId="10" stopIfTrue="1">
      <formula>MODE(AN6:AN69)&lt;&gt;""</formula>
    </cfRule>
  </conditionalFormatting>
  <conditionalFormatting sqref="AO5">
    <cfRule type="expression" priority="12" dxfId="99" stopIfTrue="1">
      <formula>MODE(AN6:AN69)&gt;=0</formula>
    </cfRule>
  </conditionalFormatting>
  <conditionalFormatting sqref="A27:I69 J28:J69 K27:Q69">
    <cfRule type="expression" priority="9" dxfId="100" stopIfTrue="1">
      <formula>AND((RANK($S27,$S$6:$S$69)&lt;=3),(RANK($S27,$S$6:$S$69)&gt;=1))</formula>
    </cfRule>
    <cfRule type="expression" priority="10" dxfId="98" stopIfTrue="1">
      <formula>($B25)&lt;&gt;""</formula>
    </cfRule>
    <cfRule type="expression" priority="11" dxfId="0" stopIfTrue="1">
      <formula>($B25)=""</formula>
    </cfRule>
  </conditionalFormatting>
  <conditionalFormatting sqref="S30:S69">
    <cfRule type="expression" priority="6" dxfId="101" stopIfTrue="1">
      <formula>AND((RANK($S30,$S$6:$S$69)&lt;=3),(RANK($S30,$S$6:$S$69)&gt;=1))</formula>
    </cfRule>
    <cfRule type="expression" priority="7" dxfId="102" stopIfTrue="1">
      <formula>($B28)&lt;&gt;""</formula>
    </cfRule>
    <cfRule type="expression" priority="8" dxfId="103" stopIfTrue="1">
      <formula>($B28)=""</formula>
    </cfRule>
  </conditionalFormatting>
  <conditionalFormatting sqref="J27">
    <cfRule type="expression" priority="3" dxfId="100">
      <formula>AND((RANK($S27,$S$6:$S$69)&lt;=3),(RANK($S27,$S$6:$S$69)&gt;=1))</formula>
    </cfRule>
    <cfRule type="expression" priority="4" dxfId="98">
      <formula>($B25)&lt;&gt;""</formula>
    </cfRule>
    <cfRule type="expression" priority="5" dxfId="0">
      <formula>($B25)=""</formula>
    </cfRule>
  </conditionalFormatting>
  <conditionalFormatting sqref="A6:A26">
    <cfRule type="expression" priority="2" dxfId="97" stopIfTrue="1">
      <formula>(RANK($S6,$S$6:$S$75)&lt;=3)</formula>
    </cfRule>
  </conditionalFormatting>
  <conditionalFormatting sqref="B6:D13">
    <cfRule type="expression" priority="1" dxfId="97" stopIfTrue="1">
      <formula>(RANK($S6,$S$6:$S$69)&lt;=3)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11" scale="4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>
    <tabColor theme="4"/>
  </sheetPr>
  <dimension ref="A1:AP70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A1" sqref="A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0" width="7.75390625" style="2" customWidth="1"/>
    <col min="11" max="17" width="7.75390625" style="2" hidden="1" customWidth="1"/>
    <col min="18" max="19" width="9.125" style="2" customWidth="1"/>
    <col min="20" max="27" width="4.75390625" style="1" customWidth="1" outlineLevel="1"/>
    <col min="28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16384" width="9.125" style="1" customWidth="1"/>
  </cols>
  <sheetData>
    <row r="1" spans="1:6" ht="49.5" customHeight="1">
      <c r="A1" s="117" t="s">
        <v>34</v>
      </c>
      <c r="B1" s="117"/>
      <c r="C1" s="117"/>
      <c r="D1" s="117"/>
      <c r="E1" s="117"/>
      <c r="F1" s="117"/>
    </row>
    <row r="2" spans="1:22" ht="24.75" customHeight="1" thickBot="1">
      <c r="A2" s="148" t="s">
        <v>14</v>
      </c>
      <c r="B2" s="148"/>
      <c r="C2" s="58">
        <v>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149"/>
      <c r="U2" s="149"/>
      <c r="V2" s="149"/>
    </row>
    <row r="3" spans="1:42" ht="24.75" customHeight="1">
      <c r="A3" s="150" t="s">
        <v>2</v>
      </c>
      <c r="B3" s="152" t="s">
        <v>0</v>
      </c>
      <c r="C3" s="154" t="s">
        <v>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 t="s">
        <v>8</v>
      </c>
      <c r="S3" s="157"/>
      <c r="T3" s="158" t="s">
        <v>9</v>
      </c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60"/>
      <c r="AI3" s="143" t="s">
        <v>12</v>
      </c>
      <c r="AJ3" s="144"/>
      <c r="AK3" s="145" t="s">
        <v>5</v>
      </c>
      <c r="AM3" s="42"/>
      <c r="AN3" s="42"/>
      <c r="AO3" s="42"/>
      <c r="AP3" s="42"/>
    </row>
    <row r="4" spans="1:42" ht="12.75" customHeight="1">
      <c r="A4" s="151"/>
      <c r="B4" s="153"/>
      <c r="C4" s="59">
        <v>43597</v>
      </c>
      <c r="D4" s="59">
        <v>43611</v>
      </c>
      <c r="E4" s="59">
        <v>43625</v>
      </c>
      <c r="F4" s="59">
        <v>43639</v>
      </c>
      <c r="G4" s="59">
        <v>43667</v>
      </c>
      <c r="H4" s="59">
        <v>43709</v>
      </c>
      <c r="I4" s="59">
        <v>43723</v>
      </c>
      <c r="J4" s="59">
        <v>43744</v>
      </c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43597</v>
      </c>
      <c r="U4" s="21">
        <f t="shared" si="0"/>
        <v>43611</v>
      </c>
      <c r="V4" s="21">
        <f t="shared" si="0"/>
        <v>43625</v>
      </c>
      <c r="W4" s="21">
        <f t="shared" si="0"/>
        <v>43639</v>
      </c>
      <c r="X4" s="21">
        <f t="shared" si="0"/>
        <v>43667</v>
      </c>
      <c r="Y4" s="21">
        <f t="shared" si="0"/>
        <v>43709</v>
      </c>
      <c r="Z4" s="21">
        <f t="shared" si="0"/>
        <v>43723</v>
      </c>
      <c r="AA4" s="21">
        <f t="shared" si="0"/>
        <v>43744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146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  <v>0</v>
      </c>
      <c r="D5" s="34">
        <f t="shared" si="1"/>
      </c>
      <c r="E5" s="34">
        <f t="shared" si="1"/>
      </c>
      <c r="F5" s="34">
        <f t="shared" si="1"/>
      </c>
      <c r="G5" s="34">
        <f t="shared" si="1"/>
        <v>0</v>
      </c>
      <c r="H5" s="34">
        <f t="shared" si="1"/>
      </c>
      <c r="I5" s="34">
        <f t="shared" si="1"/>
      </c>
      <c r="J5" s="34">
        <f t="shared" si="1"/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43597</v>
      </c>
      <c r="U5" s="32">
        <f t="shared" si="2"/>
        <v>43611</v>
      </c>
      <c r="V5" s="32">
        <f t="shared" si="2"/>
        <v>43625</v>
      </c>
      <c r="W5" s="32">
        <f t="shared" si="2"/>
        <v>43639</v>
      </c>
      <c r="X5" s="32">
        <f t="shared" si="2"/>
        <v>43667</v>
      </c>
      <c r="Y5" s="32">
        <f t="shared" si="2"/>
        <v>43709</v>
      </c>
      <c r="Z5" s="32">
        <f t="shared" si="2"/>
        <v>43723</v>
      </c>
      <c r="AA5" s="32">
        <f t="shared" si="2"/>
        <v>43744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  <v>1</v>
      </c>
      <c r="B6" s="63" t="s">
        <v>20</v>
      </c>
      <c r="C6" s="64">
        <v>0</v>
      </c>
      <c r="D6" s="64">
        <v>1</v>
      </c>
      <c r="E6" s="64">
        <v>1</v>
      </c>
      <c r="F6" s="64">
        <v>1</v>
      </c>
      <c r="G6" s="64">
        <v>0</v>
      </c>
      <c r="H6" s="64">
        <v>1</v>
      </c>
      <c r="I6" s="64">
        <v>1</v>
      </c>
      <c r="J6" s="64"/>
      <c r="K6" s="64"/>
      <c r="L6" s="64"/>
      <c r="M6" s="64"/>
      <c r="N6" s="64"/>
      <c r="O6" s="64"/>
      <c r="P6" s="64"/>
      <c r="Q6" s="64"/>
      <c r="R6" s="70">
        <f aca="true" t="shared" si="3" ref="R6:R37">SUM(T6:AH6)</f>
        <v>250</v>
      </c>
      <c r="S6" s="69">
        <f>IF(COUNTBLANK(C6:Q6)&gt;(15-$C$2),R6,R6-VLOOKUP(AJ6,Bodování!$A$2:$B$67,2))</f>
        <v>250</v>
      </c>
      <c r="T6" s="65">
        <f>VLOOKUP(C6,Bodování!$A$2:$B$67,2)</f>
        <v>0</v>
      </c>
      <c r="U6" s="65">
        <f>VLOOKUP(D6,Bodování!$A$2:$B$67,2)</f>
        <v>50</v>
      </c>
      <c r="V6" s="65">
        <f>VLOOKUP(E6,Bodování!$A$2:$B$67,2)</f>
        <v>50</v>
      </c>
      <c r="W6" s="65">
        <f>VLOOKUP(F6,Bodování!$A$2:$B$67,2)</f>
        <v>50</v>
      </c>
      <c r="X6" s="65">
        <f>VLOOKUP(G6,Bodování!$A$2:$B$67,2)</f>
        <v>0</v>
      </c>
      <c r="Y6" s="65">
        <f>VLOOKUP(H6,Bodování!$A$2:$B$67,2)</f>
        <v>50</v>
      </c>
      <c r="Z6" s="65">
        <f>VLOOKUP(I6,Bodování!$A$2:$B$67,2)</f>
        <v>50</v>
      </c>
      <c r="AA6" s="65">
        <f>VLOOKUP(J6,Bodování!$A$2:$B$67,2)</f>
        <v>0</v>
      </c>
      <c r="AB6" s="65">
        <f>VLOOKUP(K6,Bodování!$A$2:$B$67,2)</f>
        <v>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 aca="true" t="shared" si="4" ref="AI6:AI37">MINA(C6:Q6)</f>
        <v>0</v>
      </c>
      <c r="AJ6" s="66">
        <f aca="true" t="shared" si="5" ref="AJ6:AJ37">MAX(C6:Q6)</f>
        <v>1</v>
      </c>
      <c r="AK6" s="66">
        <f aca="true" t="shared" si="6" ref="AK6:AK37">COUNT(C6:Q6)</f>
        <v>7</v>
      </c>
      <c r="AM6" s="42"/>
      <c r="AN6" s="42"/>
      <c r="AO6" s="42"/>
      <c r="AP6" s="42"/>
    </row>
    <row r="7" spans="1:42" ht="12.75" customHeight="1">
      <c r="A7" s="39">
        <f>IF(B7="","",IF(RANK(S7,S$6:S$75)=RANK(S6,S$6:S$75),"",RANK(S7,S$6:S$75)))</f>
        <v>2</v>
      </c>
      <c r="B7" s="23" t="s">
        <v>25</v>
      </c>
      <c r="C7" s="37">
        <v>0</v>
      </c>
      <c r="D7" s="37">
        <v>2</v>
      </c>
      <c r="E7" s="37">
        <v>2</v>
      </c>
      <c r="F7" s="37">
        <v>2</v>
      </c>
      <c r="G7" s="37">
        <v>0</v>
      </c>
      <c r="H7" s="37">
        <v>2</v>
      </c>
      <c r="I7" s="37">
        <v>2</v>
      </c>
      <c r="J7" s="37">
        <v>1</v>
      </c>
      <c r="K7" s="37"/>
      <c r="L7" s="37"/>
      <c r="M7" s="37"/>
      <c r="N7" s="37"/>
      <c r="O7" s="37"/>
      <c r="P7" s="37"/>
      <c r="Q7" s="37"/>
      <c r="R7" s="68">
        <f t="shared" si="3"/>
        <v>275</v>
      </c>
      <c r="S7" s="67">
        <f>IF(COUNTBLANK(C7:Q7)&gt;(15-$C$2),R7,R7-VLOOKUP(AJ7,Bodování!$A$2:$B$67,2))</f>
        <v>230</v>
      </c>
      <c r="T7" s="52">
        <f>VLOOKUP(C7,Bodování!$A$2:$B$67,2)</f>
        <v>0</v>
      </c>
      <c r="U7" s="52">
        <f>VLOOKUP(D7,Bodování!$A$2:$B$67,2)</f>
        <v>45</v>
      </c>
      <c r="V7" s="52">
        <f>VLOOKUP(E7,Bodování!$A$2:$B$67,2)</f>
        <v>45</v>
      </c>
      <c r="W7" s="52">
        <f>VLOOKUP(F7,Bodování!$A$2:$B$67,2)</f>
        <v>45</v>
      </c>
      <c r="X7" s="52">
        <f>VLOOKUP(G7,Bodování!$A$2:$B$67,2)</f>
        <v>0</v>
      </c>
      <c r="Y7" s="52">
        <f>VLOOKUP(H7,Bodování!$A$2:$B$67,2)</f>
        <v>45</v>
      </c>
      <c r="Z7" s="52">
        <f>VLOOKUP(I7,Bodování!$A$2:$B$67,2)</f>
        <v>45</v>
      </c>
      <c r="AA7" s="52">
        <f>VLOOKUP(J7,Bodování!$A$2:$B$67,2)</f>
        <v>50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0</v>
      </c>
      <c r="AJ7" s="28">
        <f t="shared" si="5"/>
        <v>2</v>
      </c>
      <c r="AK7" s="28">
        <f t="shared" si="6"/>
        <v>8</v>
      </c>
      <c r="AM7" s="42"/>
      <c r="AN7" s="42"/>
      <c r="AO7" s="42"/>
      <c r="AP7" s="42"/>
    </row>
    <row r="8" spans="1:42" ht="12.75" customHeight="1">
      <c r="A8" s="39">
        <f aca="true" t="shared" si="7" ref="A8:A69">IF(B8="","",IF(RANK(S8,S$6:S$69)=RANK(S7,S$6:S$69),"",RANK(S8,S$6:S$69)))</f>
        <v>3</v>
      </c>
      <c r="B8" s="23" t="s">
        <v>37</v>
      </c>
      <c r="C8" s="37">
        <v>0</v>
      </c>
      <c r="D8" s="37">
        <v>3</v>
      </c>
      <c r="E8" s="37">
        <v>3</v>
      </c>
      <c r="F8" s="37"/>
      <c r="G8" s="37">
        <v>0</v>
      </c>
      <c r="H8" s="37">
        <v>4</v>
      </c>
      <c r="I8" s="37">
        <v>4</v>
      </c>
      <c r="J8" s="37">
        <v>3</v>
      </c>
      <c r="K8" s="37"/>
      <c r="L8" s="37"/>
      <c r="M8" s="37"/>
      <c r="N8" s="37"/>
      <c r="O8" s="37"/>
      <c r="P8" s="37"/>
      <c r="Q8" s="37"/>
      <c r="R8" s="68">
        <f t="shared" si="3"/>
        <v>206</v>
      </c>
      <c r="S8" s="67">
        <f>IF(COUNTBLANK(C8:Q8)&gt;(15-$C$2),R8,R8-VLOOKUP(AJ8,Bodování!$A$2:$B$67,2))</f>
        <v>206</v>
      </c>
      <c r="T8" s="52">
        <f>VLOOKUP(C8,Bodování!$A$2:$B$67,2)</f>
        <v>0</v>
      </c>
      <c r="U8" s="52">
        <f>VLOOKUP(D8,Bodování!$A$2:$B$67,2)</f>
        <v>42</v>
      </c>
      <c r="V8" s="52">
        <f>VLOOKUP(E8,Bodování!$A$2:$B$67,2)</f>
        <v>42</v>
      </c>
      <c r="W8" s="52">
        <f>VLOOKUP(F8,Bodování!$A$2:$B$67,2)</f>
        <v>0</v>
      </c>
      <c r="X8" s="52">
        <f>VLOOKUP(G8,Bodování!$A$2:$B$67,2)</f>
        <v>0</v>
      </c>
      <c r="Y8" s="52">
        <f>VLOOKUP(H8,Bodování!$A$2:$B$67,2)</f>
        <v>40</v>
      </c>
      <c r="Z8" s="52">
        <f>VLOOKUP(I8,Bodování!$A$2:$B$67,2)</f>
        <v>40</v>
      </c>
      <c r="AA8" s="52">
        <f>VLOOKUP(J8,Bodování!$A$2:$B$67,2)</f>
        <v>42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0</v>
      </c>
      <c r="AJ8" s="28">
        <f t="shared" si="5"/>
        <v>4</v>
      </c>
      <c r="AK8" s="28">
        <f t="shared" si="6"/>
        <v>7</v>
      </c>
      <c r="AM8" s="42"/>
      <c r="AN8" s="42"/>
      <c r="AO8" s="42"/>
      <c r="AP8" s="42"/>
    </row>
    <row r="9" spans="1:42" ht="12.75" customHeight="1">
      <c r="A9" s="39">
        <f t="shared" si="7"/>
        <v>4</v>
      </c>
      <c r="B9" s="23" t="s">
        <v>27</v>
      </c>
      <c r="C9" s="37">
        <v>0</v>
      </c>
      <c r="D9" s="37">
        <v>4</v>
      </c>
      <c r="E9" s="37">
        <v>4</v>
      </c>
      <c r="F9" s="37"/>
      <c r="G9" s="37">
        <v>0</v>
      </c>
      <c r="H9" s="37"/>
      <c r="I9" s="37">
        <v>6</v>
      </c>
      <c r="J9" s="37">
        <v>5</v>
      </c>
      <c r="K9" s="37"/>
      <c r="L9" s="37"/>
      <c r="M9" s="37"/>
      <c r="N9" s="37"/>
      <c r="O9" s="37"/>
      <c r="P9" s="37"/>
      <c r="Q9" s="37"/>
      <c r="R9" s="68">
        <f t="shared" si="3"/>
        <v>157</v>
      </c>
      <c r="S9" s="67">
        <f>IF(COUNTBLANK(C9:Q9)&gt;(15-$C$2),R9,R9-VLOOKUP(AJ9,Bodování!$A$2:$B$67,2))</f>
        <v>157</v>
      </c>
      <c r="T9" s="52">
        <f>VLOOKUP(C9,Bodování!$A$2:$B$67,2)</f>
        <v>0</v>
      </c>
      <c r="U9" s="52">
        <f>VLOOKUP(D9,Bodování!$A$2:$B$67,2)</f>
        <v>40</v>
      </c>
      <c r="V9" s="52">
        <f>VLOOKUP(E9,Bodování!$A$2:$B$67,2)</f>
        <v>40</v>
      </c>
      <c r="W9" s="52">
        <f>VLOOKUP(F9,Bodování!$A$2:$B$67,2)</f>
        <v>0</v>
      </c>
      <c r="X9" s="52">
        <f>VLOOKUP(G9,Bodování!$A$2:$B$67,2)</f>
        <v>0</v>
      </c>
      <c r="Y9" s="52">
        <f>VLOOKUP(H9,Bodování!$A$2:$B$67,2)</f>
        <v>0</v>
      </c>
      <c r="Z9" s="52">
        <f>VLOOKUP(I9,Bodování!$A$2:$B$67,2)</f>
        <v>38</v>
      </c>
      <c r="AA9" s="52">
        <f>VLOOKUP(J9,Bodování!$A$2:$B$67,2)</f>
        <v>39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0</v>
      </c>
      <c r="AJ9" s="28">
        <f t="shared" si="5"/>
        <v>6</v>
      </c>
      <c r="AK9" s="28">
        <f t="shared" si="6"/>
        <v>6</v>
      </c>
      <c r="AM9" s="42"/>
      <c r="AN9" s="42"/>
      <c r="AO9" s="42"/>
      <c r="AP9" s="42"/>
    </row>
    <row r="10" spans="1:42" ht="12.75" customHeight="1">
      <c r="A10" s="39">
        <f t="shared" si="7"/>
        <v>5</v>
      </c>
      <c r="B10" s="23" t="s">
        <v>45</v>
      </c>
      <c r="C10" s="37">
        <v>0</v>
      </c>
      <c r="D10" s="37"/>
      <c r="E10" s="37">
        <v>6</v>
      </c>
      <c r="F10" s="37">
        <v>5</v>
      </c>
      <c r="G10" s="37">
        <v>0</v>
      </c>
      <c r="H10" s="37">
        <v>6</v>
      </c>
      <c r="I10" s="37"/>
      <c r="J10" s="37">
        <v>4</v>
      </c>
      <c r="K10" s="37"/>
      <c r="L10" s="37"/>
      <c r="M10" s="37"/>
      <c r="N10" s="37"/>
      <c r="O10" s="37"/>
      <c r="P10" s="37"/>
      <c r="Q10" s="37"/>
      <c r="R10" s="68">
        <f t="shared" si="3"/>
        <v>155</v>
      </c>
      <c r="S10" s="67">
        <f>IF(COUNTBLANK(C10:Q10)&gt;(15-$C$2),R10,R10-VLOOKUP(AJ10,Bodování!$A$2:$B$67,2))</f>
        <v>155</v>
      </c>
      <c r="T10" s="52">
        <f>VLOOKUP(C10,Bodování!$A$2:$B$67,2)</f>
        <v>0</v>
      </c>
      <c r="U10" s="52">
        <f>VLOOKUP(D10,Bodování!$A$2:$B$67,2)</f>
        <v>0</v>
      </c>
      <c r="V10" s="52">
        <f>VLOOKUP(E10,Bodování!$A$2:$B$67,2)</f>
        <v>38</v>
      </c>
      <c r="W10" s="52">
        <f>VLOOKUP(F10,Bodování!$A$2:$B$67,2)</f>
        <v>39</v>
      </c>
      <c r="X10" s="52">
        <f>VLOOKUP(G10,Bodování!$A$2:$B$67,2)</f>
        <v>0</v>
      </c>
      <c r="Y10" s="52">
        <f>VLOOKUP(H10,Bodování!$A$2:$B$67,2)</f>
        <v>38</v>
      </c>
      <c r="Z10" s="52">
        <f>VLOOKUP(I10,Bodování!$A$2:$B$67,2)</f>
        <v>0</v>
      </c>
      <c r="AA10" s="52">
        <f>VLOOKUP(J10,Bodování!$A$2:$B$67,2)</f>
        <v>40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0</v>
      </c>
      <c r="AJ10" s="28">
        <f t="shared" si="5"/>
        <v>6</v>
      </c>
      <c r="AK10" s="28">
        <f t="shared" si="6"/>
        <v>6</v>
      </c>
      <c r="AM10" s="42"/>
      <c r="AN10" s="42"/>
      <c r="AO10" s="42"/>
      <c r="AP10" s="42"/>
    </row>
    <row r="11" spans="1:42" ht="12.75" customHeight="1">
      <c r="A11" s="39">
        <f t="shared" si="7"/>
        <v>6</v>
      </c>
      <c r="B11" s="23" t="s">
        <v>44</v>
      </c>
      <c r="C11" s="37">
        <v>0</v>
      </c>
      <c r="D11" s="37"/>
      <c r="E11" s="37">
        <v>5</v>
      </c>
      <c r="F11" s="37">
        <v>6</v>
      </c>
      <c r="G11" s="37">
        <v>0</v>
      </c>
      <c r="H11" s="37"/>
      <c r="I11" s="37">
        <v>5</v>
      </c>
      <c r="J11" s="37">
        <v>6</v>
      </c>
      <c r="K11" s="37"/>
      <c r="L11" s="37"/>
      <c r="M11" s="37"/>
      <c r="N11" s="37"/>
      <c r="O11" s="37"/>
      <c r="P11" s="37"/>
      <c r="Q11" s="37"/>
      <c r="R11" s="68">
        <f t="shared" si="3"/>
        <v>154</v>
      </c>
      <c r="S11" s="67">
        <f>IF(COUNTBLANK(C11:Q11)&gt;(15-$C$2),R11,R11-VLOOKUP(AJ11,Bodování!$A$2:$B$67,2))</f>
        <v>154</v>
      </c>
      <c r="T11" s="52">
        <f>VLOOKUP(C11,Bodování!$A$2:$B$67,2)</f>
        <v>0</v>
      </c>
      <c r="U11" s="52">
        <f>VLOOKUP(D11,Bodování!$A$2:$B$67,2)</f>
        <v>0</v>
      </c>
      <c r="V11" s="52">
        <f>VLOOKUP(E11,Bodování!$A$2:$B$67,2)</f>
        <v>39</v>
      </c>
      <c r="W11" s="52">
        <f>VLOOKUP(F11,Bodování!$A$2:$B$67,2)</f>
        <v>38</v>
      </c>
      <c r="X11" s="52">
        <f>VLOOKUP(G11,Bodování!$A$2:$B$67,2)</f>
        <v>0</v>
      </c>
      <c r="Y11" s="52">
        <f>VLOOKUP(H11,Bodování!$A$2:$B$67,2)</f>
        <v>0</v>
      </c>
      <c r="Z11" s="52">
        <f>VLOOKUP(I11,Bodování!$A$2:$B$67,2)</f>
        <v>39</v>
      </c>
      <c r="AA11" s="52">
        <f>VLOOKUP(J11,Bodování!$A$2:$B$67,2)</f>
        <v>38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0</v>
      </c>
      <c r="AJ11" s="28">
        <f t="shared" si="5"/>
        <v>6</v>
      </c>
      <c r="AK11" s="28">
        <f t="shared" si="6"/>
        <v>6</v>
      </c>
      <c r="AM11" s="42"/>
      <c r="AN11" s="42"/>
      <c r="AO11" s="42"/>
      <c r="AP11" s="42"/>
    </row>
    <row r="12" spans="1:42" ht="12.75" customHeight="1">
      <c r="A12" s="39">
        <f t="shared" si="7"/>
        <v>7</v>
      </c>
      <c r="B12" s="23" t="s">
        <v>53</v>
      </c>
      <c r="C12" s="37">
        <v>0</v>
      </c>
      <c r="D12" s="37"/>
      <c r="E12" s="37"/>
      <c r="F12" s="37">
        <v>4</v>
      </c>
      <c r="G12" s="37">
        <v>0</v>
      </c>
      <c r="H12" s="37">
        <v>3</v>
      </c>
      <c r="I12" s="37"/>
      <c r="J12" s="37">
        <v>2</v>
      </c>
      <c r="K12" s="37"/>
      <c r="L12" s="37"/>
      <c r="M12" s="37"/>
      <c r="N12" s="37"/>
      <c r="O12" s="37"/>
      <c r="P12" s="37"/>
      <c r="Q12" s="37"/>
      <c r="R12" s="68">
        <f t="shared" si="3"/>
        <v>127</v>
      </c>
      <c r="S12" s="67">
        <f>IF(COUNTBLANK(C12:Q12)&gt;(15-$C$2),R12,R12-VLOOKUP(AJ12,Bodování!$A$2:$B$67,2))</f>
        <v>127</v>
      </c>
      <c r="T12" s="52">
        <f>VLOOKUP(C12,Bodování!$A$2:$B$67,2)</f>
        <v>0</v>
      </c>
      <c r="U12" s="52">
        <f>VLOOKUP(D12,Bodování!$A$2:$B$67,2)</f>
        <v>0</v>
      </c>
      <c r="V12" s="52">
        <f>VLOOKUP(E12,Bodování!$A$2:$B$67,2)</f>
        <v>0</v>
      </c>
      <c r="W12" s="52">
        <f>VLOOKUP(F12,Bodování!$A$2:$B$67,2)</f>
        <v>40</v>
      </c>
      <c r="X12" s="52">
        <f>VLOOKUP(G12,Bodování!$A$2:$B$67,2)</f>
        <v>0</v>
      </c>
      <c r="Y12" s="52">
        <f>VLOOKUP(H12,Bodování!$A$2:$B$67,2)</f>
        <v>42</v>
      </c>
      <c r="Z12" s="52">
        <f>VLOOKUP(I12,Bodování!$A$2:$B$67,2)</f>
        <v>0</v>
      </c>
      <c r="AA12" s="52">
        <f>VLOOKUP(J12,Bodování!$A$2:$B$67,2)</f>
        <v>45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0</v>
      </c>
      <c r="AJ12" s="28">
        <f t="shared" si="5"/>
        <v>4</v>
      </c>
      <c r="AK12" s="28">
        <f t="shared" si="6"/>
        <v>5</v>
      </c>
      <c r="AM12" s="42"/>
      <c r="AN12" s="42"/>
      <c r="AO12" s="42"/>
      <c r="AP12" s="42"/>
    </row>
    <row r="13" spans="1:42" ht="12.75" customHeight="1">
      <c r="A13" s="39">
        <f t="shared" si="7"/>
        <v>8</v>
      </c>
      <c r="B13" s="23" t="s">
        <v>72</v>
      </c>
      <c r="C13" s="37">
        <v>0</v>
      </c>
      <c r="D13" s="37"/>
      <c r="E13" s="37"/>
      <c r="F13" s="37"/>
      <c r="G13" s="37">
        <v>0</v>
      </c>
      <c r="H13" s="37">
        <v>5</v>
      </c>
      <c r="I13" s="37">
        <v>3</v>
      </c>
      <c r="J13" s="37"/>
      <c r="K13" s="37"/>
      <c r="L13" s="37"/>
      <c r="M13" s="37"/>
      <c r="N13" s="37"/>
      <c r="O13" s="37"/>
      <c r="P13" s="37"/>
      <c r="Q13" s="37"/>
      <c r="R13" s="68">
        <f t="shared" si="3"/>
        <v>81</v>
      </c>
      <c r="S13" s="67">
        <f>IF(COUNTBLANK(C13:Q13)&gt;(15-$C$2),R13,R13-VLOOKUP(AJ13,Bodování!$A$2:$B$67,2))</f>
        <v>81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0</v>
      </c>
      <c r="X13" s="52">
        <f>VLOOKUP(G13,Bodování!$A$2:$B$67,2)</f>
        <v>0</v>
      </c>
      <c r="Y13" s="52">
        <f>VLOOKUP(H13,Bodování!$A$2:$B$67,2)</f>
        <v>39</v>
      </c>
      <c r="Z13" s="52">
        <f>VLOOKUP(I13,Bodování!$A$2:$B$67,2)</f>
        <v>42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0</v>
      </c>
      <c r="AJ13" s="28">
        <f t="shared" si="5"/>
        <v>5</v>
      </c>
      <c r="AK13" s="28">
        <f t="shared" si="6"/>
        <v>4</v>
      </c>
      <c r="AM13" s="42"/>
      <c r="AN13" s="42"/>
      <c r="AO13" s="42"/>
      <c r="AP13" s="42"/>
    </row>
    <row r="14" spans="1:42" ht="12.75" customHeight="1">
      <c r="A14" s="39">
        <f t="shared" si="7"/>
        <v>9</v>
      </c>
      <c r="B14" s="23" t="s">
        <v>75</v>
      </c>
      <c r="C14" s="61"/>
      <c r="D14" s="61"/>
      <c r="E14" s="61"/>
      <c r="F14" s="61"/>
      <c r="G14" s="61"/>
      <c r="H14" s="61"/>
      <c r="I14" s="61">
        <v>7</v>
      </c>
      <c r="J14" s="61">
        <v>7</v>
      </c>
      <c r="K14" s="61"/>
      <c r="L14" s="61"/>
      <c r="M14" s="61"/>
      <c r="N14" s="61"/>
      <c r="O14" s="61"/>
      <c r="P14" s="61"/>
      <c r="Q14" s="61"/>
      <c r="R14" s="68">
        <f t="shared" si="3"/>
        <v>74</v>
      </c>
      <c r="S14" s="67">
        <f>IF(COUNTBLANK(C14:Q14)&gt;(15-$C$2),R14,R14-VLOOKUP(AJ14,Bodování!$A$2:$B$67,2))</f>
        <v>74</v>
      </c>
      <c r="T14" s="52">
        <f>VLOOKUP(C14,Bodování!$A$2:$B$67,2)</f>
        <v>0</v>
      </c>
      <c r="U14" s="52">
        <f>VLOOKUP(D14,Bodování!$A$2:$B$67,2)</f>
        <v>0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37</v>
      </c>
      <c r="AA14" s="52">
        <f>VLOOKUP(J14,Bodování!$A$2:$B$67,2)</f>
        <v>37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7</v>
      </c>
      <c r="AJ14" s="28">
        <f t="shared" si="5"/>
        <v>7</v>
      </c>
      <c r="AK14" s="28">
        <f t="shared" si="6"/>
        <v>2</v>
      </c>
      <c r="AM14" s="42"/>
      <c r="AN14" s="42"/>
      <c r="AO14" s="42"/>
      <c r="AP14" s="42"/>
    </row>
    <row r="15" spans="1:42" ht="12.75" customHeight="1">
      <c r="A15" s="39">
        <f t="shared" si="7"/>
        <v>10</v>
      </c>
      <c r="B15" s="23" t="s">
        <v>76</v>
      </c>
      <c r="C15" s="37"/>
      <c r="D15" s="37"/>
      <c r="E15" s="37"/>
      <c r="F15" s="37"/>
      <c r="G15" s="37"/>
      <c r="H15" s="37"/>
      <c r="I15" s="37">
        <v>8</v>
      </c>
      <c r="J15" s="37">
        <v>8</v>
      </c>
      <c r="K15" s="37"/>
      <c r="L15" s="37"/>
      <c r="M15" s="37"/>
      <c r="N15" s="37"/>
      <c r="O15" s="37"/>
      <c r="P15" s="37"/>
      <c r="Q15" s="37"/>
      <c r="R15" s="68">
        <f t="shared" si="3"/>
        <v>72</v>
      </c>
      <c r="S15" s="67">
        <f>IF(COUNTBLANK(C15:Q15)&gt;(15-$C$2),R15,R15-VLOOKUP(AJ15,Bodování!$A$2:$B$67,2))</f>
        <v>72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36</v>
      </c>
      <c r="AA15" s="52">
        <f>VLOOKUP(J15,Bodování!$A$2:$B$67,2)</f>
        <v>36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8</v>
      </c>
      <c r="AJ15" s="28">
        <f t="shared" si="5"/>
        <v>8</v>
      </c>
      <c r="AK15" s="28">
        <f t="shared" si="6"/>
        <v>2</v>
      </c>
      <c r="AM15" s="42"/>
      <c r="AN15" s="42"/>
      <c r="AO15" s="42"/>
      <c r="AP15" s="42"/>
    </row>
    <row r="16" spans="1:42" ht="12.75" customHeight="1">
      <c r="A16" s="39">
        <f t="shared" si="7"/>
        <v>11</v>
      </c>
      <c r="B16" s="23" t="s">
        <v>32</v>
      </c>
      <c r="C16" s="37">
        <v>0</v>
      </c>
      <c r="D16" s="37"/>
      <c r="E16" s="37"/>
      <c r="F16" s="37">
        <v>3</v>
      </c>
      <c r="G16" s="37">
        <v>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68">
        <f t="shared" si="3"/>
        <v>42</v>
      </c>
      <c r="S16" s="67">
        <f>IF(COUNTBLANK(C16:Q16)&gt;(15-$C$2),R16,R16-VLOOKUP(AJ16,Bodování!$A$2:$B$67,2))</f>
        <v>42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42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0</v>
      </c>
      <c r="AJ16" s="28">
        <f t="shared" si="5"/>
        <v>3</v>
      </c>
      <c r="AK16" s="28">
        <f t="shared" si="6"/>
        <v>3</v>
      </c>
      <c r="AM16" s="42"/>
      <c r="AN16" s="42"/>
      <c r="AO16" s="42"/>
      <c r="AP16" s="42"/>
    </row>
    <row r="17" spans="1:42" ht="12.75" customHeight="1">
      <c r="A17" s="39">
        <f t="shared" si="7"/>
      </c>
      <c r="B17" s="2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68">
        <f t="shared" si="3"/>
        <v>0</v>
      </c>
      <c r="S17" s="67">
        <f>IF(COUNTBLANK(C17:Q17)&gt;(15-$C$2),R17,R17-VLOOKUP(AJ17,Bodování!$A$2:$B$67,2))</f>
        <v>0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0</v>
      </c>
      <c r="AJ17" s="28">
        <f t="shared" si="5"/>
        <v>0</v>
      </c>
      <c r="AK17" s="28">
        <f t="shared" si="6"/>
        <v>0</v>
      </c>
      <c r="AM17" s="42"/>
      <c r="AN17" s="42"/>
      <c r="AO17" s="42"/>
      <c r="AP17" s="42"/>
    </row>
    <row r="18" spans="1:42" ht="12.75" customHeight="1">
      <c r="A18" s="39">
        <f t="shared" si="7"/>
      </c>
      <c r="B18" s="23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68">
        <f t="shared" si="3"/>
        <v>0</v>
      </c>
      <c r="S18" s="67">
        <f>IF(COUNTBLANK(C18:Q18)&gt;(15-$C$2),R18,R18-VLOOKUP(AJ18,Bodování!$A$2:$B$67,2))</f>
        <v>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0</v>
      </c>
      <c r="AJ18" s="28">
        <f t="shared" si="5"/>
        <v>0</v>
      </c>
      <c r="AK18" s="28">
        <f t="shared" si="6"/>
        <v>0</v>
      </c>
      <c r="AM18" s="42"/>
      <c r="AN18" s="42"/>
      <c r="AO18" s="42"/>
      <c r="AP18" s="42"/>
    </row>
    <row r="19" spans="1:37" ht="12.75" customHeight="1">
      <c r="A19" s="39">
        <f t="shared" si="7"/>
      </c>
      <c r="B19" s="2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68">
        <f t="shared" si="3"/>
        <v>0</v>
      </c>
      <c r="S19" s="67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0</v>
      </c>
      <c r="AJ19" s="28">
        <f t="shared" si="5"/>
        <v>0</v>
      </c>
      <c r="AK19" s="28">
        <f t="shared" si="6"/>
        <v>0</v>
      </c>
    </row>
    <row r="20" spans="1:37" ht="12.75" customHeight="1">
      <c r="A20" s="39">
        <f t="shared" si="7"/>
      </c>
      <c r="B20" s="2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68">
        <f t="shared" si="3"/>
        <v>0</v>
      </c>
      <c r="S20" s="67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0</v>
      </c>
      <c r="AJ20" s="28">
        <f t="shared" si="5"/>
        <v>0</v>
      </c>
      <c r="AK20" s="28">
        <f t="shared" si="6"/>
        <v>0</v>
      </c>
    </row>
    <row r="21" spans="1:37" ht="12.75" customHeight="1">
      <c r="A21" s="39">
        <f t="shared" si="7"/>
      </c>
      <c r="B21" s="23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68">
        <f t="shared" si="3"/>
        <v>0</v>
      </c>
      <c r="S21" s="67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0</v>
      </c>
      <c r="AK21" s="28">
        <f t="shared" si="6"/>
        <v>0</v>
      </c>
    </row>
    <row r="22" spans="1:37" ht="12.75" customHeight="1">
      <c r="A22" s="39">
        <f t="shared" si="7"/>
      </c>
      <c r="B22" s="2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68">
        <f t="shared" si="3"/>
        <v>0</v>
      </c>
      <c r="S22" s="67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0</v>
      </c>
      <c r="AK22" s="28">
        <f t="shared" si="6"/>
        <v>0</v>
      </c>
    </row>
    <row r="23" spans="1:37" ht="12.75" customHeight="1">
      <c r="A23" s="39">
        <f t="shared" si="7"/>
      </c>
      <c r="B23" s="2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72"/>
      <c r="R23" s="67">
        <f t="shared" si="3"/>
        <v>0</v>
      </c>
      <c r="S23" s="67">
        <f>IF(COUNTBLANK(C23:Q23)&gt;(15-$C$2),R23,R23-VLOOKUP(AJ23,Bodování!$A$2:$B$67,2))</f>
        <v>0</v>
      </c>
      <c r="T23" s="75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0</v>
      </c>
      <c r="AK23" s="28">
        <f t="shared" si="6"/>
        <v>0</v>
      </c>
    </row>
    <row r="24" spans="1:37" ht="12.75" customHeight="1">
      <c r="A24" s="39">
        <f t="shared" si="7"/>
      </c>
      <c r="B24" s="23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76"/>
      <c r="R24" s="68">
        <f t="shared" si="3"/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0</v>
      </c>
    </row>
    <row r="25" spans="1:37" ht="12.75" customHeight="1">
      <c r="A25" s="39">
        <f t="shared" si="7"/>
      </c>
      <c r="B25" s="2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72"/>
      <c r="R25" s="68">
        <f t="shared" si="3"/>
        <v>0</v>
      </c>
      <c r="S25" s="67">
        <f>IF(COUNTBLANK(C25:Q25)&gt;(15-$C$2),R25,R25-VLOOKUP(AJ25,Bodování!$A$2:$B$67,2))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0</v>
      </c>
    </row>
    <row r="26" spans="1:37" ht="12.75" customHeight="1">
      <c r="A26" s="39">
        <f t="shared" si="7"/>
      </c>
      <c r="B26" s="2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72"/>
      <c r="R26" s="77">
        <f t="shared" si="3"/>
        <v>0</v>
      </c>
      <c r="S26" s="77">
        <f>IF(COUNTBLANK(C26:Q26)&gt;(12-$C$2),R26,R26-VLOOKUP(AJ26,Bodování!$A$2:$B$67,2))</f>
        <v>0</v>
      </c>
      <c r="T26" s="75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0</v>
      </c>
    </row>
    <row r="27" spans="1:37" ht="12.75" customHeight="1">
      <c r="A27" s="35">
        <f t="shared" si="7"/>
      </c>
      <c r="B27" s="2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7">
        <f t="shared" si="3"/>
        <v>0</v>
      </c>
      <c r="S27" s="74">
        <f>IF(COUNTBLANK(C27:Q27)&gt;(15-$C$2),R27,R27-VLOOKUP(AJ27,Bodování!$A$2:$B$67,2))</f>
        <v>0</v>
      </c>
      <c r="T27" s="53">
        <f>VLOOKUP(C27,Bodování!$A$2:$B$67,2)</f>
        <v>0</v>
      </c>
      <c r="U27" s="53">
        <f>VLOOKUP(D27,Bodování!$A$2:$B$67,2)</f>
        <v>0</v>
      </c>
      <c r="V27" s="53">
        <f>VLOOKUP(E27,Bodování!$A$2:$B$67,2)</f>
        <v>0</v>
      </c>
      <c r="W27" s="53">
        <f>VLOOKUP(F27,Bodování!$A$2:$B$67,2)</f>
        <v>0</v>
      </c>
      <c r="X27" s="53">
        <f>VLOOKUP(G27,Bodování!$A$2:$B$67,2)</f>
        <v>0</v>
      </c>
      <c r="Y27" s="53">
        <f>VLOOKUP(H27,Bodování!$A$2:$B$67,2)</f>
        <v>0</v>
      </c>
      <c r="Z27" s="53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4"/>
        <v>0</v>
      </c>
      <c r="AJ27" s="12">
        <f t="shared" si="5"/>
        <v>0</v>
      </c>
      <c r="AK27" s="55">
        <f t="shared" si="6"/>
        <v>0</v>
      </c>
    </row>
    <row r="28" spans="1:37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73">
        <f t="shared" si="3"/>
        <v>0</v>
      </c>
      <c r="S28" s="74">
        <f>IF(COUNTBLANK(C28:Q28)&gt;(15-$C$2),R28,R28-VLOOKUP(AJ28,Bodování!$A$2:$B$67,2))</f>
        <v>0</v>
      </c>
      <c r="T28" s="53">
        <f>VLOOKUP(C28,Bodování!$A$2:$B$67,2)</f>
        <v>0</v>
      </c>
      <c r="U28" s="53">
        <f>VLOOKUP(D28,Bodování!$A$2:$B$67,2)</f>
        <v>0</v>
      </c>
      <c r="V28" s="53">
        <f>VLOOKUP(E28,Bodování!$A$2:$B$67,2)</f>
        <v>0</v>
      </c>
      <c r="W28" s="53">
        <f>VLOOKUP(F28,Bodování!$A$2:$B$67,2)</f>
        <v>0</v>
      </c>
      <c r="X28" s="53">
        <f>VLOOKUP(G28,Bodování!$A$2:$B$67,2)</f>
        <v>0</v>
      </c>
      <c r="Y28" s="53">
        <f>VLOOKUP(H28,Bodování!$A$2:$B$67,2)</f>
        <v>0</v>
      </c>
      <c r="Z28" s="53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4"/>
        <v>0</v>
      </c>
      <c r="AJ28" s="12">
        <f t="shared" si="5"/>
        <v>0</v>
      </c>
      <c r="AK28" s="55">
        <f t="shared" si="6"/>
        <v>0</v>
      </c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73">
        <f t="shared" si="3"/>
        <v>0</v>
      </c>
      <c r="S29" s="74">
        <f>IF(COUNTBLANK(C29:Q29)&gt;(15-$C$2),R29,R29-VLOOKUP(AJ29,Bodování!$A$2:$B$67,2))</f>
        <v>0</v>
      </c>
      <c r="T29" s="53">
        <f>VLOOKUP(C29,Bodování!$A$2:$B$67,2)</f>
        <v>0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0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4"/>
        <v>0</v>
      </c>
      <c r="AJ29" s="12">
        <f t="shared" si="5"/>
        <v>0</v>
      </c>
      <c r="AK29" s="55">
        <f t="shared" si="6"/>
        <v>0</v>
      </c>
      <c r="AM29" s="60"/>
      <c r="AN29" s="60"/>
    </row>
    <row r="30" spans="1:37" ht="12.75" customHeight="1">
      <c r="A30" s="35">
        <f t="shared" si="7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74">
        <f t="shared" si="3"/>
        <v>0</v>
      </c>
      <c r="S30" s="74">
        <f>IF(COUNTBLANK(C30:Q30)&gt;(15-$C$2),R30,R30-VLOOKUP(AJ30,Bodování!$A$2:$B$67,2))</f>
        <v>0</v>
      </c>
      <c r="T30" s="53">
        <f>VLOOKUP(C30,Bodování!$A$2:$B$67,2)</f>
        <v>0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0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4"/>
        <v>0</v>
      </c>
      <c r="AJ30" s="12">
        <f t="shared" si="5"/>
        <v>0</v>
      </c>
      <c r="AK30" s="55">
        <f t="shared" si="6"/>
        <v>0</v>
      </c>
    </row>
    <row r="31" spans="1:37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74">
        <f t="shared" si="3"/>
        <v>0</v>
      </c>
      <c r="S31" s="74">
        <f>IF(COUNTBLANK(C31:Q31)&gt;(15-$C$2),R31,R31-VLOOKUP(AJ31,Bodování!$A$2:$B$67,2))</f>
        <v>0</v>
      </c>
      <c r="T31" s="53">
        <f>VLOOKUP(C31,Bodování!$A$2:$B$67,2)</f>
        <v>0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0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4"/>
        <v>0</v>
      </c>
      <c r="AJ31" s="12">
        <f t="shared" si="5"/>
        <v>0</v>
      </c>
      <c r="AK31" s="55">
        <f t="shared" si="6"/>
        <v>0</v>
      </c>
    </row>
    <row r="32" spans="1:37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74">
        <f t="shared" si="3"/>
        <v>0</v>
      </c>
      <c r="S32" s="74">
        <f>IF(COUNTBLANK(C32:Q32)&gt;(15-$C$2),R32,R32-VLOOKUP(AJ32,Bodování!$A$2:$B$67,2))</f>
        <v>0</v>
      </c>
      <c r="T32" s="53">
        <f>VLOOKUP(C32,Bodování!$A$2:$B$67,2)</f>
        <v>0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0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4"/>
        <v>0</v>
      </c>
      <c r="AJ32" s="12">
        <f t="shared" si="5"/>
        <v>0</v>
      </c>
      <c r="AK32" s="55">
        <f t="shared" si="6"/>
        <v>0</v>
      </c>
    </row>
    <row r="33" spans="1:37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74">
        <f t="shared" si="3"/>
        <v>0</v>
      </c>
      <c r="S33" s="74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4"/>
        <v>0</v>
      </c>
      <c r="AJ33" s="12">
        <f t="shared" si="5"/>
        <v>0</v>
      </c>
      <c r="AK33" s="55">
        <f t="shared" si="6"/>
        <v>0</v>
      </c>
    </row>
    <row r="34" spans="1:37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73">
        <f t="shared" si="3"/>
        <v>0</v>
      </c>
      <c r="S34" s="74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4"/>
        <v>0</v>
      </c>
      <c r="AJ34" s="12">
        <f t="shared" si="5"/>
        <v>0</v>
      </c>
      <c r="AK34" s="55">
        <f t="shared" si="6"/>
        <v>0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74">
        <f t="shared" si="3"/>
        <v>0</v>
      </c>
      <c r="S35" s="74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4"/>
        <v>0</v>
      </c>
      <c r="AJ35" s="12">
        <f t="shared" si="5"/>
        <v>0</v>
      </c>
      <c r="AK35" s="55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74">
        <f t="shared" si="3"/>
        <v>0</v>
      </c>
      <c r="S36" s="74">
        <f>IF(COUNTBLANK(C36:Q36)&gt;(15-$C$2),R36,R36-VLOOKUP(AJ36,Bodování!$A$2:$B$67,2))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4"/>
        <v>0</v>
      </c>
      <c r="AJ36" s="12">
        <f t="shared" si="5"/>
        <v>0</v>
      </c>
      <c r="AK36" s="55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73">
        <f t="shared" si="3"/>
        <v>0</v>
      </c>
      <c r="S37" s="74">
        <f>IF(COUNTBLANK(C37:Q37)&gt;(15-$C$2),R37,R37-VLOOKUP(AJ37,Bodování!$A$2:$B$67,2))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4"/>
        <v>0</v>
      </c>
      <c r="AJ37" s="12">
        <f t="shared" si="5"/>
        <v>0</v>
      </c>
      <c r="AK37" s="55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73">
        <f aca="true" t="shared" si="8" ref="R38:R69">SUM(T38:AH38)</f>
        <v>0</v>
      </c>
      <c r="S38" s="74">
        <f>IF(COUNTBLANK(C38:Q38)&gt;(15-$C$2),R38,R38-VLOOKUP(AJ38,Bodování!$A$2:$B$67,2))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9" ref="AI38:AI69">MINA(C38:Q38)</f>
        <v>0</v>
      </c>
      <c r="AJ38" s="12">
        <f aca="true" t="shared" si="10" ref="AJ38:AJ69">MAX(C38:Q38)</f>
        <v>0</v>
      </c>
      <c r="AK38" s="55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73">
        <f t="shared" si="8"/>
        <v>0</v>
      </c>
      <c r="S39" s="74">
        <f>IF(COUNTBLANK(C39:Q39)&gt;(15-$C$2),R39,R39-VLOOKUP(AJ39,Bodování!$A$2:$B$67,2))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9"/>
        <v>0</v>
      </c>
      <c r="AJ39" s="12">
        <f t="shared" si="10"/>
        <v>0</v>
      </c>
      <c r="AK39" s="55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74">
        <f t="shared" si="8"/>
        <v>0</v>
      </c>
      <c r="S40" s="74">
        <f>IF(COUNTBLANK(C40:Q40)&gt;(15-$C$2),R40,R40-VLOOKUP(AJ40,Bodování!$A$2:$B$67,2))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9"/>
        <v>0</v>
      </c>
      <c r="AJ40" s="12">
        <f t="shared" si="10"/>
        <v>0</v>
      </c>
      <c r="AK40" s="55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73">
        <f t="shared" si="8"/>
        <v>0</v>
      </c>
      <c r="S41" s="74">
        <f>IF(COUNTBLANK(C41:Q41)&gt;(15-$C$2),R41,R41-VLOOKUP(AJ41,Bodování!$A$2:$B$67,2))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9"/>
        <v>0</v>
      </c>
      <c r="AJ41" s="12">
        <f t="shared" si="10"/>
        <v>0</v>
      </c>
      <c r="AK41" s="55">
        <f t="shared" si="11"/>
        <v>0</v>
      </c>
    </row>
    <row r="42" spans="1:37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73">
        <f t="shared" si="8"/>
        <v>0</v>
      </c>
      <c r="S42" s="74">
        <f>IF(COUNTBLANK(C42:Q42)&gt;(15-$C$2),R42,R42-VLOOKUP(AJ42,Bodování!$A$2:$B$67,2))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9"/>
        <v>0</v>
      </c>
      <c r="AJ42" s="12">
        <f t="shared" si="10"/>
        <v>0</v>
      </c>
      <c r="AK42" s="55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73">
        <f t="shared" si="8"/>
        <v>0</v>
      </c>
      <c r="S43" s="74">
        <f>IF(COUNTBLANK(C43:Q43)&gt;(15-$C$2),R43,R43-VLOOKUP(AJ43,Bodování!$A$2:$B$67,2))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9"/>
        <v>0</v>
      </c>
      <c r="AJ43" s="12">
        <f t="shared" si="10"/>
        <v>0</v>
      </c>
      <c r="AK43" s="55">
        <f t="shared" si="11"/>
        <v>0</v>
      </c>
    </row>
    <row r="44" spans="1:37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74">
        <f t="shared" si="8"/>
        <v>0</v>
      </c>
      <c r="S44" s="74">
        <f>IF(COUNTBLANK(C44:Q44)&gt;(15-$C$2),R44,R44-VLOOKUP(AJ44,Bodování!$A$2:$B$67,2))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9"/>
        <v>0</v>
      </c>
      <c r="AJ44" s="12">
        <f t="shared" si="10"/>
        <v>0</v>
      </c>
      <c r="AK44" s="55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73">
        <f t="shared" si="8"/>
        <v>0</v>
      </c>
      <c r="S45" s="74">
        <f>IF(COUNTBLANK(C45:Q45)&gt;(15-$C$2),R45,R45-VLOOKUP(AJ45,Bodování!$A$2:$B$67,2))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9"/>
        <v>0</v>
      </c>
      <c r="AJ45" s="12">
        <f t="shared" si="10"/>
        <v>0</v>
      </c>
      <c r="AK45" s="55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73">
        <f t="shared" si="8"/>
        <v>0</v>
      </c>
      <c r="S46" s="74">
        <f>IF(COUNTBLANK(C46:Q46)&gt;(15-$C$2),R46,R46-VLOOKUP(AJ46,Bodování!$A$2:$B$67,2))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9"/>
        <v>0</v>
      </c>
      <c r="AJ46" s="12">
        <f t="shared" si="10"/>
        <v>0</v>
      </c>
      <c r="AK46" s="55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9"/>
        <v>0</v>
      </c>
      <c r="AJ47" s="12">
        <f t="shared" si="10"/>
        <v>0</v>
      </c>
      <c r="AK47" s="55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9"/>
        <v>0</v>
      </c>
      <c r="AJ48" s="12">
        <f t="shared" si="10"/>
        <v>0</v>
      </c>
      <c r="AK48" s="55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9"/>
        <v>0</v>
      </c>
      <c r="AJ49" s="12">
        <f t="shared" si="10"/>
        <v>0</v>
      </c>
      <c r="AK49" s="55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9"/>
        <v>0</v>
      </c>
      <c r="AJ50" s="12">
        <f t="shared" si="10"/>
        <v>0</v>
      </c>
      <c r="AK50" s="55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9"/>
        <v>0</v>
      </c>
      <c r="AJ51" s="12">
        <f t="shared" si="10"/>
        <v>0</v>
      </c>
      <c r="AK51" s="55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9"/>
        <v>0</v>
      </c>
      <c r="AJ52" s="12">
        <f t="shared" si="10"/>
        <v>0</v>
      </c>
      <c r="AK52" s="55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8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  <v>0</v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9">
    <mergeCell ref="AI3:AJ3"/>
    <mergeCell ref="AK3:AK4"/>
    <mergeCell ref="A2:B2"/>
    <mergeCell ref="T2:V2"/>
    <mergeCell ref="A3:A4"/>
    <mergeCell ref="B3:B4"/>
    <mergeCell ref="C3:Q3"/>
    <mergeCell ref="R3:S3"/>
    <mergeCell ref="T3:AH3"/>
  </mergeCells>
  <conditionalFormatting sqref="B6:Q26">
    <cfRule type="expression" priority="15" dxfId="97" stopIfTrue="1">
      <formula>(RANK($S6,$S$6:$S$69)&lt;=3)</formula>
    </cfRule>
  </conditionalFormatting>
  <conditionalFormatting sqref="T27:AK69">
    <cfRule type="expression" priority="13" dxfId="98" stopIfTrue="1">
      <formula>($B25)&lt;&gt;""</formula>
    </cfRule>
    <cfRule type="expression" priority="14" dxfId="0" stopIfTrue="1">
      <formula>($B25)=""</formula>
    </cfRule>
  </conditionalFormatting>
  <conditionalFormatting sqref="AN5">
    <cfRule type="expression" priority="12" dxfId="10" stopIfTrue="1">
      <formula>MODE(AN6:AN69)&lt;&gt;""</formula>
    </cfRule>
  </conditionalFormatting>
  <conditionalFormatting sqref="AO5">
    <cfRule type="expression" priority="11" dxfId="99" stopIfTrue="1">
      <formula>MODE(AN6:AN69)&gt;=0</formula>
    </cfRule>
  </conditionalFormatting>
  <conditionalFormatting sqref="A27:I69 J28:J69 K27:Q69">
    <cfRule type="expression" priority="8" dxfId="100" stopIfTrue="1">
      <formula>AND((RANK($S27,$S$6:$S$69)&lt;=3),(RANK($S27,$S$6:$S$69)&gt;=1))</formula>
    </cfRule>
    <cfRule type="expression" priority="9" dxfId="98" stopIfTrue="1">
      <formula>($B25)&lt;&gt;""</formula>
    </cfRule>
    <cfRule type="expression" priority="10" dxfId="0" stopIfTrue="1">
      <formula>($B25)=""</formula>
    </cfRule>
  </conditionalFormatting>
  <conditionalFormatting sqref="S30:S69">
    <cfRule type="expression" priority="5" dxfId="101" stopIfTrue="1">
      <formula>AND((RANK($S30,$S$6:$S$69)&lt;=3),(RANK($S30,$S$6:$S$69)&gt;=1))</formula>
    </cfRule>
    <cfRule type="expression" priority="6" dxfId="102" stopIfTrue="1">
      <formula>($B28)&lt;&gt;""</formula>
    </cfRule>
    <cfRule type="expression" priority="7" dxfId="103" stopIfTrue="1">
      <formula>($B28)=""</formula>
    </cfRule>
  </conditionalFormatting>
  <conditionalFormatting sqref="J27">
    <cfRule type="expression" priority="2" dxfId="100">
      <formula>AND((RANK($S27,$S$6:$S$69)&lt;=3),(RANK($S27,$S$6:$S$69)&gt;=1))</formula>
    </cfRule>
    <cfRule type="expression" priority="3" dxfId="98">
      <formula>($B25)&lt;&gt;""</formula>
    </cfRule>
    <cfRule type="expression" priority="4" dxfId="0">
      <formula>($B25)=""</formula>
    </cfRule>
  </conditionalFormatting>
  <conditionalFormatting sqref="A6:A26">
    <cfRule type="expression" priority="1" dxfId="97" stopIfTrue="1">
      <formula>(RANK($S6,$S$6:$S$75)&lt;=3)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>
    <tabColor theme="4"/>
    <pageSetUpPr fitToPage="1"/>
  </sheetPr>
  <dimension ref="A1:AP70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E6" sqref="E6"/>
      <selection pane="topRight" activeCell="E6" sqref="E6"/>
      <selection pane="bottomLeft" activeCell="E6" sqref="E6"/>
      <selection pane="bottomRight" activeCell="A1" sqref="A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0" width="7.75390625" style="2" customWidth="1"/>
    <col min="11" max="17" width="7.75390625" style="2" hidden="1" customWidth="1"/>
    <col min="18" max="19" width="9.125" style="2" customWidth="1"/>
    <col min="20" max="27" width="4.75390625" style="1" customWidth="1" outlineLevel="1"/>
    <col min="28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16384" width="9.125" style="1" customWidth="1"/>
  </cols>
  <sheetData>
    <row r="1" spans="1:6" ht="49.5" customHeight="1">
      <c r="A1" s="117" t="s">
        <v>35</v>
      </c>
      <c r="B1" s="117"/>
      <c r="C1" s="117"/>
      <c r="D1" s="117"/>
      <c r="E1" s="117"/>
      <c r="F1" s="117"/>
    </row>
    <row r="2" spans="1:22" ht="24.75" customHeight="1" thickBot="1">
      <c r="A2" s="148" t="s">
        <v>14</v>
      </c>
      <c r="B2" s="148"/>
      <c r="C2" s="58">
        <v>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149"/>
      <c r="U2" s="149"/>
      <c r="V2" s="149"/>
    </row>
    <row r="3" spans="1:42" ht="24.75" customHeight="1">
      <c r="A3" s="150" t="s">
        <v>2</v>
      </c>
      <c r="B3" s="152" t="s">
        <v>0</v>
      </c>
      <c r="C3" s="154" t="s">
        <v>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 t="s">
        <v>8</v>
      </c>
      <c r="S3" s="157"/>
      <c r="T3" s="158" t="s">
        <v>9</v>
      </c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60"/>
      <c r="AI3" s="143" t="s">
        <v>12</v>
      </c>
      <c r="AJ3" s="144"/>
      <c r="AK3" s="145" t="s">
        <v>5</v>
      </c>
      <c r="AM3" s="42"/>
      <c r="AN3" s="42"/>
      <c r="AO3" s="42"/>
      <c r="AP3" s="42"/>
    </row>
    <row r="4" spans="1:42" ht="12.75" customHeight="1">
      <c r="A4" s="151"/>
      <c r="B4" s="153"/>
      <c r="C4" s="59">
        <v>43597</v>
      </c>
      <c r="D4" s="59">
        <v>43611</v>
      </c>
      <c r="E4" s="59">
        <v>43625</v>
      </c>
      <c r="F4" s="59">
        <v>43639</v>
      </c>
      <c r="G4" s="59">
        <v>43667</v>
      </c>
      <c r="H4" s="59">
        <v>43709</v>
      </c>
      <c r="I4" s="59">
        <v>43723</v>
      </c>
      <c r="J4" s="59">
        <v>43744</v>
      </c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43597</v>
      </c>
      <c r="U4" s="21">
        <f t="shared" si="0"/>
        <v>43611</v>
      </c>
      <c r="V4" s="21">
        <f t="shared" si="0"/>
        <v>43625</v>
      </c>
      <c r="W4" s="21">
        <f t="shared" si="0"/>
        <v>43639</v>
      </c>
      <c r="X4" s="21">
        <f t="shared" si="0"/>
        <v>43667</v>
      </c>
      <c r="Y4" s="21">
        <f t="shared" si="0"/>
        <v>43709</v>
      </c>
      <c r="Z4" s="21">
        <f t="shared" si="0"/>
        <v>43723</v>
      </c>
      <c r="AA4" s="21">
        <f t="shared" si="0"/>
        <v>43744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146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  <v>0</v>
      </c>
      <c r="D5" s="34">
        <f t="shared" si="1"/>
      </c>
      <c r="E5" s="34">
        <f t="shared" si="1"/>
      </c>
      <c r="F5" s="34">
        <f t="shared" si="1"/>
      </c>
      <c r="G5" s="34">
        <f t="shared" si="1"/>
        <v>0</v>
      </c>
      <c r="H5" s="34">
        <f t="shared" si="1"/>
      </c>
      <c r="I5" s="34">
        <f t="shared" si="1"/>
      </c>
      <c r="J5" s="34">
        <f t="shared" si="1"/>
        <v>0</v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43597</v>
      </c>
      <c r="U5" s="32">
        <f t="shared" si="2"/>
        <v>43611</v>
      </c>
      <c r="V5" s="32">
        <f t="shared" si="2"/>
        <v>43625</v>
      </c>
      <c r="W5" s="32">
        <f t="shared" si="2"/>
        <v>43639</v>
      </c>
      <c r="X5" s="32">
        <f t="shared" si="2"/>
        <v>43667</v>
      </c>
      <c r="Y5" s="32">
        <f t="shared" si="2"/>
        <v>43709</v>
      </c>
      <c r="Z5" s="32">
        <f t="shared" si="2"/>
        <v>43723</v>
      </c>
      <c r="AA5" s="32">
        <f t="shared" si="2"/>
        <v>43744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  <v>1</v>
      </c>
      <c r="B6" s="63" t="s">
        <v>24</v>
      </c>
      <c r="C6" s="64">
        <v>0</v>
      </c>
      <c r="D6" s="64">
        <v>1</v>
      </c>
      <c r="E6" s="64">
        <v>4</v>
      </c>
      <c r="F6" s="64">
        <v>3</v>
      </c>
      <c r="G6" s="64">
        <v>0</v>
      </c>
      <c r="H6" s="64">
        <v>2</v>
      </c>
      <c r="I6" s="64">
        <v>1</v>
      </c>
      <c r="J6" s="64">
        <v>0</v>
      </c>
      <c r="K6" s="64"/>
      <c r="L6" s="64"/>
      <c r="M6" s="64"/>
      <c r="N6" s="64"/>
      <c r="O6" s="64"/>
      <c r="P6" s="64"/>
      <c r="Q6" s="64"/>
      <c r="R6" s="70">
        <f aca="true" t="shared" si="3" ref="R6:R37">SUM(T6:AH6)</f>
        <v>227</v>
      </c>
      <c r="S6" s="69">
        <f>IF(COUNTBLANK(C6:Q6)&gt;(15-$C$2),R6,R6-VLOOKUP(AJ6,Bodování!$A$2:$B$67,2))</f>
        <v>187</v>
      </c>
      <c r="T6" s="65">
        <f>VLOOKUP(C6,Bodování!$A$2:$B$67,2)</f>
        <v>0</v>
      </c>
      <c r="U6" s="65">
        <f>VLOOKUP(D6,Bodování!$A$2:$B$67,2)</f>
        <v>50</v>
      </c>
      <c r="V6" s="65">
        <f>VLOOKUP(E6,Bodování!$A$2:$B$67,2)</f>
        <v>40</v>
      </c>
      <c r="W6" s="65">
        <f>VLOOKUP(F6,Bodování!$A$2:$B$67,2)</f>
        <v>42</v>
      </c>
      <c r="X6" s="65">
        <f>VLOOKUP(G6,Bodování!$A$2:$B$67,2)</f>
        <v>0</v>
      </c>
      <c r="Y6" s="65">
        <f>VLOOKUP(H6,Bodování!$A$2:$B$67,2)</f>
        <v>45</v>
      </c>
      <c r="Z6" s="65">
        <f>VLOOKUP(I6,Bodování!$A$2:$B$67,2)</f>
        <v>50</v>
      </c>
      <c r="AA6" s="65">
        <f>VLOOKUP(J6,Bodování!$A$2:$B$67,2)</f>
        <v>0</v>
      </c>
      <c r="AB6" s="65">
        <f>VLOOKUP(K6,Bodování!$A$2:$B$67,2)</f>
        <v>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 aca="true" t="shared" si="4" ref="AI6:AI37">MINA(C6:Q6)</f>
        <v>0</v>
      </c>
      <c r="AJ6" s="66">
        <f aca="true" t="shared" si="5" ref="AJ6:AJ37">MAX(C6:Q6)</f>
        <v>4</v>
      </c>
      <c r="AK6" s="66">
        <f aca="true" t="shared" si="6" ref="AK6:AK37">COUNT(C6:Q6)</f>
        <v>8</v>
      </c>
      <c r="AM6" s="42"/>
      <c r="AN6" s="42"/>
      <c r="AO6" s="42"/>
      <c r="AP6" s="42"/>
    </row>
    <row r="7" spans="1:42" ht="12.75" customHeight="1">
      <c r="A7" s="39">
        <f aca="true" t="shared" si="7" ref="A7:A69">IF(B7="","",IF(RANK(S7,S$6:S$69)=RANK(S6,S$6:S$69),"",RANK(S7,S$6:S$69)))</f>
        <v>2</v>
      </c>
      <c r="B7" s="23" t="s">
        <v>80</v>
      </c>
      <c r="C7" s="37">
        <v>0</v>
      </c>
      <c r="D7" s="37">
        <v>2</v>
      </c>
      <c r="E7" s="37">
        <v>2</v>
      </c>
      <c r="F7" s="37">
        <v>2</v>
      </c>
      <c r="G7" s="37">
        <v>0</v>
      </c>
      <c r="H7" s="37">
        <v>3</v>
      </c>
      <c r="I7" s="37">
        <v>3</v>
      </c>
      <c r="J7" s="37">
        <v>0</v>
      </c>
      <c r="K7" s="37"/>
      <c r="L7" s="37"/>
      <c r="M7" s="37"/>
      <c r="N7" s="37"/>
      <c r="O7" s="37"/>
      <c r="P7" s="37"/>
      <c r="Q7" s="37"/>
      <c r="R7" s="68">
        <f t="shared" si="3"/>
        <v>219</v>
      </c>
      <c r="S7" s="67">
        <f>IF(COUNTBLANK(C7:Q7)&gt;(15-$C$2),R7,R7-VLOOKUP(AJ7,Bodování!$A$2:$B$67,2))</f>
        <v>177</v>
      </c>
      <c r="T7" s="52">
        <f>VLOOKUP(C7,Bodování!$A$2:$B$67,2)</f>
        <v>0</v>
      </c>
      <c r="U7" s="52">
        <f>VLOOKUP(D7,Bodování!$A$2:$B$67,2)</f>
        <v>45</v>
      </c>
      <c r="V7" s="52">
        <f>VLOOKUP(E7,Bodování!$A$2:$B$67,2)</f>
        <v>45</v>
      </c>
      <c r="W7" s="52">
        <f>VLOOKUP(F7,Bodování!$A$2:$B$67,2)</f>
        <v>45</v>
      </c>
      <c r="X7" s="52">
        <f>VLOOKUP(G7,Bodování!$A$2:$B$67,2)</f>
        <v>0</v>
      </c>
      <c r="Y7" s="52">
        <f>VLOOKUP(H7,Bodování!$A$2:$B$67,2)</f>
        <v>42</v>
      </c>
      <c r="Z7" s="52">
        <f>VLOOKUP(I7,Bodování!$A$2:$B$67,2)</f>
        <v>42</v>
      </c>
      <c r="AA7" s="52">
        <f>VLOOKUP(J7,Bodování!$A$2:$B$67,2)</f>
        <v>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0</v>
      </c>
      <c r="AJ7" s="28">
        <f t="shared" si="5"/>
        <v>3</v>
      </c>
      <c r="AK7" s="28">
        <f t="shared" si="6"/>
        <v>8</v>
      </c>
      <c r="AM7" s="42"/>
      <c r="AN7" s="42"/>
      <c r="AO7" s="42"/>
      <c r="AP7" s="42"/>
    </row>
    <row r="8" spans="1:42" ht="12.75" customHeight="1">
      <c r="A8" s="39">
        <f t="shared" si="7"/>
        <v>3</v>
      </c>
      <c r="B8" s="23" t="s">
        <v>47</v>
      </c>
      <c r="C8" s="37">
        <v>0</v>
      </c>
      <c r="D8" s="37"/>
      <c r="E8" s="37">
        <v>3</v>
      </c>
      <c r="F8" s="37">
        <v>4</v>
      </c>
      <c r="G8" s="37">
        <v>0</v>
      </c>
      <c r="H8" s="37">
        <v>5</v>
      </c>
      <c r="I8" s="37">
        <v>2</v>
      </c>
      <c r="J8" s="37">
        <v>0</v>
      </c>
      <c r="K8" s="37"/>
      <c r="L8" s="37"/>
      <c r="M8" s="37"/>
      <c r="N8" s="37"/>
      <c r="O8" s="37"/>
      <c r="P8" s="37"/>
      <c r="Q8" s="37"/>
      <c r="R8" s="68">
        <f t="shared" si="3"/>
        <v>166</v>
      </c>
      <c r="S8" s="67">
        <f>IF(COUNTBLANK(C8:Q8)&gt;(15-$C$2),R8,R8-VLOOKUP(AJ8,Bodování!$A$2:$B$67,2))</f>
        <v>166</v>
      </c>
      <c r="T8" s="52">
        <f>VLOOKUP(C8,Bodování!$A$2:$B$67,2)</f>
        <v>0</v>
      </c>
      <c r="U8" s="52">
        <f>VLOOKUP(D8,Bodování!$A$2:$B$67,2)</f>
        <v>0</v>
      </c>
      <c r="V8" s="52">
        <f>VLOOKUP(E8,Bodování!$A$2:$B$67,2)</f>
        <v>42</v>
      </c>
      <c r="W8" s="52">
        <f>VLOOKUP(F8,Bodování!$A$2:$B$67,2)</f>
        <v>40</v>
      </c>
      <c r="X8" s="52">
        <f>VLOOKUP(G8,Bodování!$A$2:$B$67,2)</f>
        <v>0</v>
      </c>
      <c r="Y8" s="52">
        <f>VLOOKUP(H8,Bodování!$A$2:$B$67,2)</f>
        <v>39</v>
      </c>
      <c r="Z8" s="52">
        <f>VLOOKUP(I8,Bodování!$A$2:$B$67,2)</f>
        <v>45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0</v>
      </c>
      <c r="AJ8" s="28">
        <f t="shared" si="5"/>
        <v>5</v>
      </c>
      <c r="AK8" s="28">
        <f t="shared" si="6"/>
        <v>7</v>
      </c>
      <c r="AM8" s="42"/>
      <c r="AN8" s="42"/>
      <c r="AO8" s="42"/>
      <c r="AP8" s="42"/>
    </row>
    <row r="9" spans="1:42" ht="12.75" customHeight="1">
      <c r="A9" s="39">
        <f t="shared" si="7"/>
        <v>4</v>
      </c>
      <c r="B9" s="23" t="s">
        <v>46</v>
      </c>
      <c r="C9" s="37">
        <v>0</v>
      </c>
      <c r="D9" s="37"/>
      <c r="E9" s="37">
        <v>1</v>
      </c>
      <c r="F9" s="37">
        <v>1</v>
      </c>
      <c r="G9" s="37">
        <v>0</v>
      </c>
      <c r="H9" s="37">
        <v>1</v>
      </c>
      <c r="I9" s="37"/>
      <c r="J9" s="37">
        <v>0</v>
      </c>
      <c r="K9" s="37"/>
      <c r="L9" s="37"/>
      <c r="M9" s="37"/>
      <c r="N9" s="37"/>
      <c r="O9" s="37"/>
      <c r="P9" s="37"/>
      <c r="Q9" s="37"/>
      <c r="R9" s="68">
        <f t="shared" si="3"/>
        <v>150</v>
      </c>
      <c r="S9" s="67">
        <f>IF(COUNTBLANK(C9:Q9)&gt;(15-$C$2),R9,R9-VLOOKUP(AJ9,Bodování!$A$2:$B$67,2))</f>
        <v>150</v>
      </c>
      <c r="T9" s="52">
        <f>VLOOKUP(C9,Bodování!$A$2:$B$67,2)</f>
        <v>0</v>
      </c>
      <c r="U9" s="52">
        <f>VLOOKUP(D9,Bodování!$A$2:$B$67,2)</f>
        <v>0</v>
      </c>
      <c r="V9" s="52">
        <f>VLOOKUP(E9,Bodování!$A$2:$B$67,2)</f>
        <v>50</v>
      </c>
      <c r="W9" s="52">
        <f>VLOOKUP(F9,Bodování!$A$2:$B$67,2)</f>
        <v>50</v>
      </c>
      <c r="X9" s="52">
        <f>VLOOKUP(G9,Bodování!$A$2:$B$67,2)</f>
        <v>0</v>
      </c>
      <c r="Y9" s="52">
        <f>VLOOKUP(H9,Bodování!$A$2:$B$67,2)</f>
        <v>50</v>
      </c>
      <c r="Z9" s="52">
        <f>VLOOKUP(I9,Bodování!$A$2:$B$67,2)</f>
        <v>0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0</v>
      </c>
      <c r="AJ9" s="28">
        <f t="shared" si="5"/>
        <v>1</v>
      </c>
      <c r="AK9" s="28">
        <f t="shared" si="6"/>
        <v>6</v>
      </c>
      <c r="AM9" s="42"/>
      <c r="AN9" s="42"/>
      <c r="AO9" s="42"/>
      <c r="AP9" s="42"/>
    </row>
    <row r="10" spans="1:42" ht="12.75" customHeight="1">
      <c r="A10" s="39">
        <f t="shared" si="7"/>
        <v>5</v>
      </c>
      <c r="B10" s="23" t="s">
        <v>73</v>
      </c>
      <c r="C10" s="37">
        <v>0</v>
      </c>
      <c r="D10" s="37"/>
      <c r="E10" s="37">
        <v>5</v>
      </c>
      <c r="F10" s="37">
        <v>5</v>
      </c>
      <c r="G10" s="37">
        <v>0</v>
      </c>
      <c r="H10" s="37">
        <v>4</v>
      </c>
      <c r="I10" s="37"/>
      <c r="J10" s="37">
        <v>0</v>
      </c>
      <c r="K10" s="37"/>
      <c r="L10" s="37"/>
      <c r="M10" s="37"/>
      <c r="N10" s="37"/>
      <c r="O10" s="37"/>
      <c r="P10" s="37"/>
      <c r="Q10" s="37"/>
      <c r="R10" s="68">
        <f t="shared" si="3"/>
        <v>118</v>
      </c>
      <c r="S10" s="67">
        <f>IF(COUNTBLANK(C10:Q10)&gt;(15-$C$2),R10,R10-VLOOKUP(AJ10,Bodování!$A$2:$B$67,2))</f>
        <v>118</v>
      </c>
      <c r="T10" s="52">
        <f>VLOOKUP(C10,Bodování!$A$2:$B$67,2)</f>
        <v>0</v>
      </c>
      <c r="U10" s="52">
        <f>VLOOKUP(D10,Bodování!$A$2:$B$67,2)</f>
        <v>0</v>
      </c>
      <c r="V10" s="52">
        <f>VLOOKUP(E10,Bodování!$A$2:$B$67,2)</f>
        <v>39</v>
      </c>
      <c r="W10" s="52">
        <f>VLOOKUP(F10,Bodování!$A$2:$B$67,2)</f>
        <v>39</v>
      </c>
      <c r="X10" s="52">
        <f>VLOOKUP(G10,Bodování!$A$2:$B$67,2)</f>
        <v>0</v>
      </c>
      <c r="Y10" s="52">
        <f>VLOOKUP(H10,Bodování!$A$2:$B$67,2)</f>
        <v>40</v>
      </c>
      <c r="Z10" s="52">
        <f>VLOOKUP(I10,Bodování!$A$2:$B$67,2)</f>
        <v>0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0</v>
      </c>
      <c r="AJ10" s="28">
        <f t="shared" si="5"/>
        <v>5</v>
      </c>
      <c r="AK10" s="28">
        <f t="shared" si="6"/>
        <v>6</v>
      </c>
      <c r="AM10" s="42"/>
      <c r="AN10" s="42"/>
      <c r="AO10" s="42"/>
      <c r="AP10" s="42"/>
    </row>
    <row r="11" spans="1:42" ht="12.75" customHeight="1">
      <c r="A11" s="39">
        <f t="shared" si="7"/>
        <v>6</v>
      </c>
      <c r="B11" s="23" t="s">
        <v>48</v>
      </c>
      <c r="C11" s="37">
        <v>0</v>
      </c>
      <c r="D11" s="37"/>
      <c r="E11" s="37">
        <v>6</v>
      </c>
      <c r="F11" s="37"/>
      <c r="G11" s="37">
        <v>0</v>
      </c>
      <c r="H11" s="37">
        <v>6</v>
      </c>
      <c r="I11" s="37">
        <v>4</v>
      </c>
      <c r="J11" s="37">
        <v>0</v>
      </c>
      <c r="K11" s="37"/>
      <c r="L11" s="37"/>
      <c r="M11" s="37"/>
      <c r="N11" s="37"/>
      <c r="O11" s="37"/>
      <c r="P11" s="37"/>
      <c r="Q11" s="37"/>
      <c r="R11" s="68">
        <f t="shared" si="3"/>
        <v>116</v>
      </c>
      <c r="S11" s="67">
        <f>IF(COUNTBLANK(C11:Q11)&gt;(15-$C$2),R11,R11-VLOOKUP(AJ11,Bodování!$A$2:$B$67,2))</f>
        <v>116</v>
      </c>
      <c r="T11" s="52">
        <f>VLOOKUP(C11,Bodování!$A$2:$B$67,2)</f>
        <v>0</v>
      </c>
      <c r="U11" s="52">
        <f>VLOOKUP(D11,Bodování!$A$2:$B$67,2)</f>
        <v>0</v>
      </c>
      <c r="V11" s="52">
        <f>VLOOKUP(E11,Bodování!$A$2:$B$67,2)</f>
        <v>38</v>
      </c>
      <c r="W11" s="52">
        <f>VLOOKUP(F11,Bodování!$A$2:$B$67,2)</f>
        <v>0</v>
      </c>
      <c r="X11" s="52">
        <f>VLOOKUP(G11,Bodování!$A$2:$B$67,2)</f>
        <v>0</v>
      </c>
      <c r="Y11" s="52">
        <f>VLOOKUP(H11,Bodování!$A$2:$B$67,2)</f>
        <v>38</v>
      </c>
      <c r="Z11" s="52">
        <f>VLOOKUP(I11,Bodování!$A$2:$B$67,2)</f>
        <v>40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0</v>
      </c>
      <c r="AJ11" s="28">
        <f t="shared" si="5"/>
        <v>6</v>
      </c>
      <c r="AK11" s="28">
        <f t="shared" si="6"/>
        <v>6</v>
      </c>
      <c r="AM11" s="42"/>
      <c r="AN11" s="42"/>
      <c r="AO11" s="42"/>
      <c r="AP11" s="42"/>
    </row>
    <row r="12" spans="1:42" ht="12.75" customHeight="1">
      <c r="A12" s="39">
        <f t="shared" si="7"/>
        <v>7</v>
      </c>
      <c r="B12" s="23" t="s">
        <v>38</v>
      </c>
      <c r="C12" s="37">
        <v>0</v>
      </c>
      <c r="D12" s="37">
        <v>3</v>
      </c>
      <c r="E12" s="37"/>
      <c r="F12" s="37"/>
      <c r="G12" s="37">
        <v>0</v>
      </c>
      <c r="H12" s="37"/>
      <c r="I12" s="37"/>
      <c r="J12" s="37">
        <v>0</v>
      </c>
      <c r="K12" s="37"/>
      <c r="L12" s="37"/>
      <c r="M12" s="37"/>
      <c r="N12" s="37"/>
      <c r="O12" s="37"/>
      <c r="P12" s="37"/>
      <c r="Q12" s="37"/>
      <c r="R12" s="68">
        <f t="shared" si="3"/>
        <v>42</v>
      </c>
      <c r="S12" s="67">
        <f>IF(COUNTBLANK(C12:Q12)&gt;(15-$C$2),R12,R12-VLOOKUP(AJ12,Bodování!$A$2:$B$67,2))</f>
        <v>42</v>
      </c>
      <c r="T12" s="52">
        <f>VLOOKUP(C12,Bodování!$A$2:$B$67,2)</f>
        <v>0</v>
      </c>
      <c r="U12" s="52">
        <f>VLOOKUP(D12,Bodování!$A$2:$B$67,2)</f>
        <v>42</v>
      </c>
      <c r="V12" s="52">
        <f>VLOOKUP(E12,Bodování!$A$2:$B$67,2)</f>
        <v>0</v>
      </c>
      <c r="W12" s="52">
        <f>VLOOKUP(F12,Bodování!$A$2:$B$67,2)</f>
        <v>0</v>
      </c>
      <c r="X12" s="52">
        <f>VLOOKUP(G12,Bodování!$A$2:$B$67,2)</f>
        <v>0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0</v>
      </c>
      <c r="AJ12" s="28">
        <f t="shared" si="5"/>
        <v>3</v>
      </c>
      <c r="AK12" s="28">
        <f t="shared" si="6"/>
        <v>4</v>
      </c>
      <c r="AM12" s="42"/>
      <c r="AN12" s="42"/>
      <c r="AO12" s="42"/>
      <c r="AP12" s="42"/>
    </row>
    <row r="13" spans="1:42" ht="12.75" customHeight="1">
      <c r="A13" s="39">
        <f t="shared" si="7"/>
        <v>8</v>
      </c>
      <c r="B13" s="23" t="s">
        <v>74</v>
      </c>
      <c r="C13" s="37">
        <v>0</v>
      </c>
      <c r="D13" s="37"/>
      <c r="E13" s="37"/>
      <c r="F13" s="37"/>
      <c r="G13" s="37">
        <v>0</v>
      </c>
      <c r="H13" s="37">
        <v>7</v>
      </c>
      <c r="I13" s="37"/>
      <c r="J13" s="37">
        <v>0</v>
      </c>
      <c r="K13" s="37"/>
      <c r="L13" s="37"/>
      <c r="M13" s="37"/>
      <c r="N13" s="37"/>
      <c r="O13" s="37"/>
      <c r="P13" s="37"/>
      <c r="Q13" s="37"/>
      <c r="R13" s="68">
        <f t="shared" si="3"/>
        <v>37</v>
      </c>
      <c r="S13" s="67">
        <f>IF(COUNTBLANK(C13:Q13)&gt;(15-$C$2),R13,R13-VLOOKUP(AJ13,Bodování!$A$2:$B$67,2))</f>
        <v>37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0</v>
      </c>
      <c r="W13" s="52">
        <f>VLOOKUP(F13,Bodování!$A$2:$B$67,2)</f>
        <v>0</v>
      </c>
      <c r="X13" s="52">
        <f>VLOOKUP(G13,Bodování!$A$2:$B$67,2)</f>
        <v>0</v>
      </c>
      <c r="Y13" s="52">
        <f>VLOOKUP(H13,Bodování!$A$2:$B$67,2)</f>
        <v>37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0</v>
      </c>
      <c r="AJ13" s="28">
        <f t="shared" si="5"/>
        <v>7</v>
      </c>
      <c r="AK13" s="28">
        <f t="shared" si="6"/>
        <v>4</v>
      </c>
      <c r="AM13" s="42"/>
      <c r="AN13" s="42"/>
      <c r="AO13" s="42"/>
      <c r="AP13" s="42"/>
    </row>
    <row r="14" spans="1:42" ht="12.75" customHeight="1">
      <c r="A14" s="39">
        <f t="shared" si="7"/>
      </c>
      <c r="B14" s="23"/>
      <c r="C14" s="37"/>
      <c r="D14" s="37"/>
      <c r="E14" s="37"/>
      <c r="F14" s="37"/>
      <c r="G14" s="37"/>
      <c r="H14" s="37"/>
      <c r="I14" s="37"/>
      <c r="J14" s="37">
        <v>0</v>
      </c>
      <c r="K14" s="37"/>
      <c r="L14" s="37"/>
      <c r="M14" s="37"/>
      <c r="N14" s="37"/>
      <c r="O14" s="37"/>
      <c r="P14" s="37"/>
      <c r="Q14" s="37"/>
      <c r="R14" s="68">
        <f t="shared" si="3"/>
        <v>0</v>
      </c>
      <c r="S14" s="67">
        <f>IF(COUNTBLANK(C14:Q14)&gt;(15-$C$2),R14,R14-VLOOKUP(AJ14,Bodování!$A$2:$B$67,2))</f>
        <v>0</v>
      </c>
      <c r="T14" s="52">
        <f>VLOOKUP(C14,Bodování!$A$2:$B$67,2)</f>
        <v>0</v>
      </c>
      <c r="U14" s="52">
        <f>VLOOKUP(D14,Bodování!$A$2:$B$67,2)</f>
        <v>0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0</v>
      </c>
      <c r="AJ14" s="28">
        <f t="shared" si="5"/>
        <v>0</v>
      </c>
      <c r="AK14" s="28">
        <f t="shared" si="6"/>
        <v>1</v>
      </c>
      <c r="AM14" s="42"/>
      <c r="AN14" s="42"/>
      <c r="AO14" s="42"/>
      <c r="AP14" s="42"/>
    </row>
    <row r="15" spans="1:42" ht="12.75" customHeight="1">
      <c r="A15" s="39">
        <f t="shared" si="7"/>
      </c>
      <c r="B15" s="23"/>
      <c r="C15" s="37"/>
      <c r="D15" s="37"/>
      <c r="E15" s="37"/>
      <c r="F15" s="37"/>
      <c r="G15" s="37"/>
      <c r="H15" s="37"/>
      <c r="I15" s="37"/>
      <c r="J15" s="37">
        <v>0</v>
      </c>
      <c r="K15" s="37"/>
      <c r="L15" s="37"/>
      <c r="M15" s="37"/>
      <c r="N15" s="37"/>
      <c r="O15" s="37"/>
      <c r="P15" s="37"/>
      <c r="Q15" s="37"/>
      <c r="R15" s="68">
        <f t="shared" si="3"/>
        <v>0</v>
      </c>
      <c r="S15" s="67">
        <f>IF(COUNTBLANK(C15:Q15)&gt;(15-$C$2),R15,R15-VLOOKUP(AJ15,Bodování!$A$2:$B$67,2))</f>
        <v>0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0</v>
      </c>
      <c r="AJ15" s="28">
        <f t="shared" si="5"/>
        <v>0</v>
      </c>
      <c r="AK15" s="28">
        <f t="shared" si="6"/>
        <v>1</v>
      </c>
      <c r="AM15" s="42"/>
      <c r="AN15" s="42"/>
      <c r="AO15" s="42"/>
      <c r="AP15" s="42"/>
    </row>
    <row r="16" spans="1:42" ht="12.75" customHeight="1">
      <c r="A16" s="39">
        <f t="shared" si="7"/>
      </c>
      <c r="B16" s="23"/>
      <c r="C16" s="37"/>
      <c r="D16" s="37"/>
      <c r="E16" s="37"/>
      <c r="F16" s="37"/>
      <c r="G16" s="37"/>
      <c r="H16" s="37"/>
      <c r="I16" s="37"/>
      <c r="J16" s="37">
        <v>0</v>
      </c>
      <c r="K16" s="37"/>
      <c r="L16" s="37"/>
      <c r="M16" s="37"/>
      <c r="N16" s="37"/>
      <c r="O16" s="37"/>
      <c r="P16" s="37"/>
      <c r="Q16" s="37"/>
      <c r="R16" s="68">
        <f t="shared" si="3"/>
        <v>0</v>
      </c>
      <c r="S16" s="67">
        <f>IF(COUNTBLANK(C16:Q16)&gt;(15-$C$2),R16,R16-VLOOKUP(AJ16,Bodování!$A$2:$B$67,2))</f>
        <v>0</v>
      </c>
      <c r="T16" s="52">
        <f>VLOOKUP(C16,Bodování!$A$2:$B$67,2)</f>
        <v>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0</v>
      </c>
      <c r="AJ16" s="28">
        <f t="shared" si="5"/>
        <v>0</v>
      </c>
      <c r="AK16" s="28">
        <f t="shared" si="6"/>
        <v>1</v>
      </c>
      <c r="AM16" s="42"/>
      <c r="AN16" s="42"/>
      <c r="AO16" s="42"/>
      <c r="AP16" s="42"/>
    </row>
    <row r="17" spans="1:42" ht="12.75" customHeight="1">
      <c r="A17" s="39">
        <f t="shared" si="7"/>
      </c>
      <c r="B17" s="23"/>
      <c r="C17" s="61"/>
      <c r="D17" s="61"/>
      <c r="E17" s="61"/>
      <c r="F17" s="61"/>
      <c r="G17" s="61"/>
      <c r="H17" s="61"/>
      <c r="I17" s="61"/>
      <c r="J17" s="61">
        <v>0</v>
      </c>
      <c r="K17" s="61"/>
      <c r="L17" s="61"/>
      <c r="M17" s="61"/>
      <c r="N17" s="61"/>
      <c r="O17" s="61"/>
      <c r="P17" s="61"/>
      <c r="Q17" s="61"/>
      <c r="R17" s="68">
        <f t="shared" si="3"/>
        <v>0</v>
      </c>
      <c r="S17" s="67">
        <f>IF(COUNTBLANK(C17:Q17)&gt;(15-$C$2),R17,R17-VLOOKUP(AJ17,Bodování!$A$2:$B$67,2))</f>
        <v>0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0</v>
      </c>
      <c r="AJ17" s="28">
        <f t="shared" si="5"/>
        <v>0</v>
      </c>
      <c r="AK17" s="28">
        <f t="shared" si="6"/>
        <v>1</v>
      </c>
      <c r="AM17" s="42"/>
      <c r="AN17" s="42"/>
      <c r="AO17" s="42"/>
      <c r="AP17" s="42"/>
    </row>
    <row r="18" spans="1:42" ht="12.75" customHeight="1">
      <c r="A18" s="39">
        <f t="shared" si="7"/>
      </c>
      <c r="B18" s="23"/>
      <c r="C18" s="37"/>
      <c r="D18" s="37"/>
      <c r="E18" s="37"/>
      <c r="F18" s="37"/>
      <c r="G18" s="37"/>
      <c r="H18" s="37"/>
      <c r="I18" s="37"/>
      <c r="J18" s="37">
        <v>0</v>
      </c>
      <c r="K18" s="37"/>
      <c r="L18" s="37"/>
      <c r="M18" s="37"/>
      <c r="N18" s="37"/>
      <c r="O18" s="37"/>
      <c r="P18" s="37"/>
      <c r="Q18" s="37"/>
      <c r="R18" s="68">
        <f t="shared" si="3"/>
        <v>0</v>
      </c>
      <c r="S18" s="67">
        <f>IF(COUNTBLANK(C18:Q18)&gt;(15-$C$2),R18,R18-VLOOKUP(AJ18,Bodování!$A$2:$B$67,2))</f>
        <v>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0</v>
      </c>
      <c r="AJ18" s="28">
        <f t="shared" si="5"/>
        <v>0</v>
      </c>
      <c r="AK18" s="28">
        <f t="shared" si="6"/>
        <v>1</v>
      </c>
      <c r="AM18" s="42"/>
      <c r="AN18" s="42"/>
      <c r="AO18" s="42"/>
      <c r="AP18" s="42"/>
    </row>
    <row r="19" spans="1:37" ht="12.75" customHeight="1">
      <c r="A19" s="39">
        <f t="shared" si="7"/>
      </c>
      <c r="B19" s="23"/>
      <c r="C19" s="37"/>
      <c r="D19" s="37"/>
      <c r="E19" s="37"/>
      <c r="F19" s="37"/>
      <c r="G19" s="37"/>
      <c r="H19" s="37"/>
      <c r="I19" s="37"/>
      <c r="J19" s="37">
        <v>0</v>
      </c>
      <c r="K19" s="37"/>
      <c r="L19" s="37"/>
      <c r="M19" s="37"/>
      <c r="N19" s="37"/>
      <c r="O19" s="37"/>
      <c r="P19" s="37"/>
      <c r="Q19" s="37"/>
      <c r="R19" s="68">
        <f t="shared" si="3"/>
        <v>0</v>
      </c>
      <c r="S19" s="67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0</v>
      </c>
      <c r="AJ19" s="28">
        <f t="shared" si="5"/>
        <v>0</v>
      </c>
      <c r="AK19" s="28">
        <f t="shared" si="6"/>
        <v>1</v>
      </c>
    </row>
    <row r="20" spans="1:37" ht="12.75" customHeight="1">
      <c r="A20" s="39">
        <f t="shared" si="7"/>
      </c>
      <c r="B20" s="23"/>
      <c r="C20" s="37"/>
      <c r="D20" s="37"/>
      <c r="E20" s="37"/>
      <c r="F20" s="37"/>
      <c r="G20" s="37"/>
      <c r="H20" s="37"/>
      <c r="I20" s="37"/>
      <c r="J20" s="37">
        <v>0</v>
      </c>
      <c r="K20" s="37"/>
      <c r="L20" s="37"/>
      <c r="M20" s="37"/>
      <c r="N20" s="37"/>
      <c r="O20" s="37"/>
      <c r="P20" s="37"/>
      <c r="Q20" s="37"/>
      <c r="R20" s="68">
        <f t="shared" si="3"/>
        <v>0</v>
      </c>
      <c r="S20" s="67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0</v>
      </c>
      <c r="AJ20" s="28">
        <f t="shared" si="5"/>
        <v>0</v>
      </c>
      <c r="AK20" s="28">
        <f t="shared" si="6"/>
        <v>1</v>
      </c>
    </row>
    <row r="21" spans="1:37" ht="12.75" customHeight="1">
      <c r="A21" s="39">
        <f t="shared" si="7"/>
      </c>
      <c r="B21" s="23"/>
      <c r="C21" s="37"/>
      <c r="D21" s="37"/>
      <c r="E21" s="37"/>
      <c r="F21" s="37"/>
      <c r="G21" s="37"/>
      <c r="H21" s="37"/>
      <c r="I21" s="37"/>
      <c r="J21" s="37">
        <v>0</v>
      </c>
      <c r="K21" s="37"/>
      <c r="L21" s="37"/>
      <c r="M21" s="37"/>
      <c r="N21" s="37"/>
      <c r="O21" s="37"/>
      <c r="P21" s="37"/>
      <c r="Q21" s="37"/>
      <c r="R21" s="68">
        <f t="shared" si="3"/>
        <v>0</v>
      </c>
      <c r="S21" s="67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0</v>
      </c>
      <c r="AK21" s="28">
        <f t="shared" si="6"/>
        <v>1</v>
      </c>
    </row>
    <row r="22" spans="1:37" ht="12.75" customHeight="1">
      <c r="A22" s="39">
        <f t="shared" si="7"/>
      </c>
      <c r="B22" s="23"/>
      <c r="C22" s="37"/>
      <c r="D22" s="37"/>
      <c r="E22" s="37"/>
      <c r="F22" s="37"/>
      <c r="G22" s="37"/>
      <c r="H22" s="37"/>
      <c r="I22" s="37"/>
      <c r="J22" s="37">
        <v>0</v>
      </c>
      <c r="K22" s="37"/>
      <c r="L22" s="37"/>
      <c r="M22" s="37"/>
      <c r="N22" s="37"/>
      <c r="O22" s="37"/>
      <c r="P22" s="37"/>
      <c r="Q22" s="37"/>
      <c r="R22" s="68">
        <f t="shared" si="3"/>
        <v>0</v>
      </c>
      <c r="S22" s="67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0</v>
      </c>
      <c r="AK22" s="28">
        <f t="shared" si="6"/>
        <v>1</v>
      </c>
    </row>
    <row r="23" spans="1:37" ht="12.75" customHeight="1">
      <c r="A23" s="39">
        <f t="shared" si="7"/>
      </c>
      <c r="B23" s="23"/>
      <c r="C23" s="37"/>
      <c r="D23" s="37"/>
      <c r="E23" s="37"/>
      <c r="F23" s="37"/>
      <c r="G23" s="37"/>
      <c r="H23" s="37"/>
      <c r="I23" s="37"/>
      <c r="J23" s="37">
        <v>0</v>
      </c>
      <c r="K23" s="37"/>
      <c r="L23" s="37"/>
      <c r="M23" s="37"/>
      <c r="N23" s="37"/>
      <c r="O23" s="37"/>
      <c r="P23" s="37"/>
      <c r="Q23" s="72"/>
      <c r="R23" s="67">
        <f t="shared" si="3"/>
        <v>0</v>
      </c>
      <c r="S23" s="67">
        <f>IF(COUNTBLANK(C23:Q23)&gt;(15-$C$2),R23,R23-VLOOKUP(AJ23,Bodování!$A$2:$B$67,2))</f>
        <v>0</v>
      </c>
      <c r="T23" s="75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0</v>
      </c>
      <c r="AK23" s="28">
        <f t="shared" si="6"/>
        <v>1</v>
      </c>
    </row>
    <row r="24" spans="1:37" ht="12.75" customHeight="1">
      <c r="A24" s="39">
        <f t="shared" si="7"/>
      </c>
      <c r="B24" s="23"/>
      <c r="C24" s="61"/>
      <c r="D24" s="61"/>
      <c r="E24" s="61"/>
      <c r="F24" s="61"/>
      <c r="G24" s="61"/>
      <c r="H24" s="61"/>
      <c r="I24" s="61"/>
      <c r="J24" s="61">
        <v>0</v>
      </c>
      <c r="K24" s="61"/>
      <c r="L24" s="61"/>
      <c r="M24" s="61"/>
      <c r="N24" s="61"/>
      <c r="O24" s="61"/>
      <c r="P24" s="61"/>
      <c r="Q24" s="76"/>
      <c r="R24" s="68">
        <f t="shared" si="3"/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1</v>
      </c>
    </row>
    <row r="25" spans="1:37" ht="12.75" customHeight="1">
      <c r="A25" s="39">
        <f t="shared" si="7"/>
      </c>
      <c r="B25" s="23"/>
      <c r="C25" s="37"/>
      <c r="D25" s="37"/>
      <c r="E25" s="37"/>
      <c r="F25" s="37"/>
      <c r="G25" s="37"/>
      <c r="H25" s="37"/>
      <c r="I25" s="37"/>
      <c r="J25" s="37">
        <v>0</v>
      </c>
      <c r="K25" s="37"/>
      <c r="L25" s="37"/>
      <c r="M25" s="37"/>
      <c r="N25" s="37"/>
      <c r="O25" s="37"/>
      <c r="P25" s="37"/>
      <c r="Q25" s="72"/>
      <c r="R25" s="68">
        <f t="shared" si="3"/>
        <v>0</v>
      </c>
      <c r="S25" s="68">
        <f>IF(COUNTBLANK(C25:Q25)&gt;(12-$C$2),R25,R25-VLOOKUP(AJ25,Bodování!$A$2:$B$67,2))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1</v>
      </c>
    </row>
    <row r="26" spans="1:37" ht="12.75" customHeight="1">
      <c r="A26" s="39">
        <f t="shared" si="7"/>
      </c>
      <c r="B26" s="23"/>
      <c r="C26" s="37"/>
      <c r="D26" s="37"/>
      <c r="E26" s="37"/>
      <c r="F26" s="37"/>
      <c r="G26" s="37"/>
      <c r="H26" s="37"/>
      <c r="I26" s="37"/>
      <c r="J26" s="37">
        <v>0</v>
      </c>
      <c r="K26" s="37"/>
      <c r="L26" s="37"/>
      <c r="M26" s="37"/>
      <c r="N26" s="37"/>
      <c r="O26" s="37"/>
      <c r="P26" s="37"/>
      <c r="Q26" s="72"/>
      <c r="R26" s="77">
        <f t="shared" si="3"/>
        <v>0</v>
      </c>
      <c r="S26" s="77">
        <f>IF(COUNTBLANK(C26:Q26)&gt;(12-$C$2),R26,R26-VLOOKUP(AJ26,Bodování!$A$2:$B$67,2))</f>
        <v>0</v>
      </c>
      <c r="T26" s="75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1</v>
      </c>
    </row>
    <row r="27" spans="1:37" ht="12.75" customHeight="1">
      <c r="A27" s="35">
        <f t="shared" si="7"/>
      </c>
      <c r="B27" s="2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7">
        <f t="shared" si="3"/>
        <v>0</v>
      </c>
      <c r="S27" s="74">
        <f>IF(COUNTBLANK(C27:Q27)&gt;(15-$C$2),R27,R27-VLOOKUP(AJ27,Bodování!$A$2:$B$67,2))</f>
        <v>0</v>
      </c>
      <c r="T27" s="53">
        <f>VLOOKUP(C27,Bodování!$A$2:$B$67,2)</f>
        <v>0</v>
      </c>
      <c r="U27" s="53">
        <f>VLOOKUP(D27,Bodování!$A$2:$B$67,2)</f>
        <v>0</v>
      </c>
      <c r="V27" s="53">
        <f>VLOOKUP(E27,Bodování!$A$2:$B$67,2)</f>
        <v>0</v>
      </c>
      <c r="W27" s="53">
        <f>VLOOKUP(F27,Bodování!$A$2:$B$67,2)</f>
        <v>0</v>
      </c>
      <c r="X27" s="53">
        <f>VLOOKUP(G27,Bodování!$A$2:$B$67,2)</f>
        <v>0</v>
      </c>
      <c r="Y27" s="53">
        <f>VLOOKUP(H27,Bodování!$A$2:$B$67,2)</f>
        <v>0</v>
      </c>
      <c r="Z27" s="53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4"/>
        <v>0</v>
      </c>
      <c r="AJ27" s="12">
        <f t="shared" si="5"/>
        <v>0</v>
      </c>
      <c r="AK27" s="55">
        <f t="shared" si="6"/>
        <v>0</v>
      </c>
    </row>
    <row r="28" spans="1:37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73">
        <f t="shared" si="3"/>
        <v>0</v>
      </c>
      <c r="S28" s="74">
        <f>IF(COUNTBLANK(C28:Q28)&gt;(15-$C$2),R28,R28-VLOOKUP(AJ28,Bodování!$A$2:$B$67,2))</f>
        <v>0</v>
      </c>
      <c r="T28" s="53">
        <f>VLOOKUP(C28,Bodování!$A$2:$B$67,2)</f>
        <v>0</v>
      </c>
      <c r="U28" s="53">
        <f>VLOOKUP(D28,Bodování!$A$2:$B$67,2)</f>
        <v>0</v>
      </c>
      <c r="V28" s="53">
        <f>VLOOKUP(E28,Bodování!$A$2:$B$67,2)</f>
        <v>0</v>
      </c>
      <c r="W28" s="53">
        <f>VLOOKUP(F28,Bodování!$A$2:$B$67,2)</f>
        <v>0</v>
      </c>
      <c r="X28" s="53">
        <f>VLOOKUP(G28,Bodování!$A$2:$B$67,2)</f>
        <v>0</v>
      </c>
      <c r="Y28" s="53">
        <f>VLOOKUP(H28,Bodování!$A$2:$B$67,2)</f>
        <v>0</v>
      </c>
      <c r="Z28" s="53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4"/>
        <v>0</v>
      </c>
      <c r="AJ28" s="12">
        <f t="shared" si="5"/>
        <v>0</v>
      </c>
      <c r="AK28" s="55">
        <f t="shared" si="6"/>
        <v>0</v>
      </c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73">
        <f t="shared" si="3"/>
        <v>0</v>
      </c>
      <c r="S29" s="74">
        <f>IF(COUNTBLANK(C29:Q29)&gt;(15-$C$2),R29,R29-VLOOKUP(AJ29,Bodování!$A$2:$B$67,2))</f>
        <v>0</v>
      </c>
      <c r="T29" s="53">
        <f>VLOOKUP(C29,Bodování!$A$2:$B$67,2)</f>
        <v>0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0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4"/>
        <v>0</v>
      </c>
      <c r="AJ29" s="12">
        <f t="shared" si="5"/>
        <v>0</v>
      </c>
      <c r="AK29" s="55">
        <f t="shared" si="6"/>
        <v>0</v>
      </c>
      <c r="AM29" s="60"/>
      <c r="AN29" s="60"/>
    </row>
    <row r="30" spans="1:37" ht="12.75" customHeight="1">
      <c r="A30" s="35">
        <f t="shared" si="7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74">
        <f t="shared" si="3"/>
        <v>0</v>
      </c>
      <c r="S30" s="74">
        <f>IF(COUNTBLANK(C30:Q30)&gt;(15-$C$2),R30,R30-VLOOKUP(AJ30,Bodování!$A$2:$B$67,2))</f>
        <v>0</v>
      </c>
      <c r="T30" s="53">
        <f>VLOOKUP(C30,Bodování!$A$2:$B$67,2)</f>
        <v>0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0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4"/>
        <v>0</v>
      </c>
      <c r="AJ30" s="12">
        <f t="shared" si="5"/>
        <v>0</v>
      </c>
      <c r="AK30" s="55">
        <f t="shared" si="6"/>
        <v>0</v>
      </c>
    </row>
    <row r="31" spans="1:37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74">
        <f t="shared" si="3"/>
        <v>0</v>
      </c>
      <c r="S31" s="74">
        <f>IF(COUNTBLANK(C31:Q31)&gt;(15-$C$2),R31,R31-VLOOKUP(AJ31,Bodování!$A$2:$B$67,2))</f>
        <v>0</v>
      </c>
      <c r="T31" s="53">
        <f>VLOOKUP(C31,Bodování!$A$2:$B$67,2)</f>
        <v>0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0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4"/>
        <v>0</v>
      </c>
      <c r="AJ31" s="12">
        <f t="shared" si="5"/>
        <v>0</v>
      </c>
      <c r="AK31" s="55">
        <f t="shared" si="6"/>
        <v>0</v>
      </c>
    </row>
    <row r="32" spans="1:37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74">
        <f t="shared" si="3"/>
        <v>0</v>
      </c>
      <c r="S32" s="74">
        <f>IF(COUNTBLANK(C32:Q32)&gt;(15-$C$2),R32,R32-VLOOKUP(AJ32,Bodování!$A$2:$B$67,2))</f>
        <v>0</v>
      </c>
      <c r="T32" s="53">
        <f>VLOOKUP(C32,Bodování!$A$2:$B$67,2)</f>
        <v>0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0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4"/>
        <v>0</v>
      </c>
      <c r="AJ32" s="12">
        <f t="shared" si="5"/>
        <v>0</v>
      </c>
      <c r="AK32" s="55">
        <f t="shared" si="6"/>
        <v>0</v>
      </c>
    </row>
    <row r="33" spans="1:37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74">
        <f t="shared" si="3"/>
        <v>0</v>
      </c>
      <c r="S33" s="74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4"/>
        <v>0</v>
      </c>
      <c r="AJ33" s="12">
        <f t="shared" si="5"/>
        <v>0</v>
      </c>
      <c r="AK33" s="55">
        <f t="shared" si="6"/>
        <v>0</v>
      </c>
    </row>
    <row r="34" spans="1:37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73">
        <f t="shared" si="3"/>
        <v>0</v>
      </c>
      <c r="S34" s="74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4"/>
        <v>0</v>
      </c>
      <c r="AJ34" s="12">
        <f t="shared" si="5"/>
        <v>0</v>
      </c>
      <c r="AK34" s="55">
        <f t="shared" si="6"/>
        <v>0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74">
        <f t="shared" si="3"/>
        <v>0</v>
      </c>
      <c r="S35" s="74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4"/>
        <v>0</v>
      </c>
      <c r="AJ35" s="12">
        <f t="shared" si="5"/>
        <v>0</v>
      </c>
      <c r="AK35" s="55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74">
        <f t="shared" si="3"/>
        <v>0</v>
      </c>
      <c r="S36" s="74">
        <f>IF(COUNTBLANK(C36:Q36)&gt;(15-$C$2),R36,R36-VLOOKUP(AJ36,Bodování!$A$2:$B$67,2))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4"/>
        <v>0</v>
      </c>
      <c r="AJ36" s="12">
        <f t="shared" si="5"/>
        <v>0</v>
      </c>
      <c r="AK36" s="55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73">
        <f t="shared" si="3"/>
        <v>0</v>
      </c>
      <c r="S37" s="74">
        <f>IF(COUNTBLANK(C37:Q37)&gt;(15-$C$2),R37,R37-VLOOKUP(AJ37,Bodování!$A$2:$B$67,2))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4"/>
        <v>0</v>
      </c>
      <c r="AJ37" s="12">
        <f t="shared" si="5"/>
        <v>0</v>
      </c>
      <c r="AK37" s="55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73">
        <f aca="true" t="shared" si="8" ref="R38:R69">SUM(T38:AH38)</f>
        <v>0</v>
      </c>
      <c r="S38" s="74">
        <f>IF(COUNTBLANK(C38:Q38)&gt;(15-$C$2),R38,R38-VLOOKUP(AJ38,Bodování!$A$2:$B$67,2))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9" ref="AI38:AI69">MINA(C38:Q38)</f>
        <v>0</v>
      </c>
      <c r="AJ38" s="12">
        <f aca="true" t="shared" si="10" ref="AJ38:AJ69">MAX(C38:Q38)</f>
        <v>0</v>
      </c>
      <c r="AK38" s="55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73">
        <f t="shared" si="8"/>
        <v>0</v>
      </c>
      <c r="S39" s="74">
        <f>IF(COUNTBLANK(C39:Q39)&gt;(15-$C$2),R39,R39-VLOOKUP(AJ39,Bodování!$A$2:$B$67,2))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9"/>
        <v>0</v>
      </c>
      <c r="AJ39" s="12">
        <f t="shared" si="10"/>
        <v>0</v>
      </c>
      <c r="AK39" s="55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74">
        <f t="shared" si="8"/>
        <v>0</v>
      </c>
      <c r="S40" s="74">
        <f>IF(COUNTBLANK(C40:Q40)&gt;(15-$C$2),R40,R40-VLOOKUP(AJ40,Bodování!$A$2:$B$67,2))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9"/>
        <v>0</v>
      </c>
      <c r="AJ40" s="12">
        <f t="shared" si="10"/>
        <v>0</v>
      </c>
      <c r="AK40" s="55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73">
        <f t="shared" si="8"/>
        <v>0</v>
      </c>
      <c r="S41" s="74">
        <f>IF(COUNTBLANK(C41:Q41)&gt;(15-$C$2),R41,R41-VLOOKUP(AJ41,Bodování!$A$2:$B$67,2))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9"/>
        <v>0</v>
      </c>
      <c r="AJ41" s="12">
        <f t="shared" si="10"/>
        <v>0</v>
      </c>
      <c r="AK41" s="55">
        <f t="shared" si="11"/>
        <v>0</v>
      </c>
    </row>
    <row r="42" spans="1:37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73">
        <f t="shared" si="8"/>
        <v>0</v>
      </c>
      <c r="S42" s="74">
        <f>IF(COUNTBLANK(C42:Q42)&gt;(15-$C$2),R42,R42-VLOOKUP(AJ42,Bodování!$A$2:$B$67,2))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9"/>
        <v>0</v>
      </c>
      <c r="AJ42" s="12">
        <f t="shared" si="10"/>
        <v>0</v>
      </c>
      <c r="AK42" s="55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73">
        <f t="shared" si="8"/>
        <v>0</v>
      </c>
      <c r="S43" s="74">
        <f>IF(COUNTBLANK(C43:Q43)&gt;(15-$C$2),R43,R43-VLOOKUP(AJ43,Bodování!$A$2:$B$67,2))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9"/>
        <v>0</v>
      </c>
      <c r="AJ43" s="12">
        <f t="shared" si="10"/>
        <v>0</v>
      </c>
      <c r="AK43" s="55">
        <f t="shared" si="11"/>
        <v>0</v>
      </c>
    </row>
    <row r="44" spans="1:37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74">
        <f t="shared" si="8"/>
        <v>0</v>
      </c>
      <c r="S44" s="74">
        <f>IF(COUNTBLANK(C44:Q44)&gt;(15-$C$2),R44,R44-VLOOKUP(AJ44,Bodování!$A$2:$B$67,2))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9"/>
        <v>0</v>
      </c>
      <c r="AJ44" s="12">
        <f t="shared" si="10"/>
        <v>0</v>
      </c>
      <c r="AK44" s="55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73">
        <f t="shared" si="8"/>
        <v>0</v>
      </c>
      <c r="S45" s="74">
        <f>IF(COUNTBLANK(C45:Q45)&gt;(15-$C$2),R45,R45-VLOOKUP(AJ45,Bodování!$A$2:$B$67,2))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9"/>
        <v>0</v>
      </c>
      <c r="AJ45" s="12">
        <f t="shared" si="10"/>
        <v>0</v>
      </c>
      <c r="AK45" s="55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73">
        <f t="shared" si="8"/>
        <v>0</v>
      </c>
      <c r="S46" s="74">
        <f>IF(COUNTBLANK(C46:Q46)&gt;(15-$C$2),R46,R46-VLOOKUP(AJ46,Bodování!$A$2:$B$67,2))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9"/>
        <v>0</v>
      </c>
      <c r="AJ46" s="12">
        <f t="shared" si="10"/>
        <v>0</v>
      </c>
      <c r="AK46" s="55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9"/>
        <v>0</v>
      </c>
      <c r="AJ47" s="12">
        <f t="shared" si="10"/>
        <v>0</v>
      </c>
      <c r="AK47" s="55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9"/>
        <v>0</v>
      </c>
      <c r="AJ48" s="12">
        <f t="shared" si="10"/>
        <v>0</v>
      </c>
      <c r="AK48" s="55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9"/>
        <v>0</v>
      </c>
      <c r="AJ49" s="12">
        <f t="shared" si="10"/>
        <v>0</v>
      </c>
      <c r="AK49" s="55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9"/>
        <v>0</v>
      </c>
      <c r="AJ50" s="12">
        <f t="shared" si="10"/>
        <v>0</v>
      </c>
      <c r="AK50" s="55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9"/>
        <v>0</v>
      </c>
      <c r="AJ51" s="12">
        <f t="shared" si="10"/>
        <v>0</v>
      </c>
      <c r="AK51" s="55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9"/>
        <v>0</v>
      </c>
      <c r="AJ52" s="12">
        <f t="shared" si="10"/>
        <v>0</v>
      </c>
      <c r="AK52" s="55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8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  <v>0</v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9">
    <mergeCell ref="AI3:AJ3"/>
    <mergeCell ref="AK3:AK4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97" stopIfTrue="1">
      <formula>(RANK($S6,$S$6:$S$69)&lt;=3)</formula>
    </cfRule>
  </conditionalFormatting>
  <conditionalFormatting sqref="T27:AK69">
    <cfRule type="expression" priority="12" dxfId="98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99" stopIfTrue="1">
      <formula>MODE(AN6:AN69)&gt;=0</formula>
    </cfRule>
  </conditionalFormatting>
  <conditionalFormatting sqref="A27:I69 J28:J69 K27:Q69">
    <cfRule type="expression" priority="7" dxfId="100" stopIfTrue="1">
      <formula>AND((RANK($S27,$S$6:$S$69)&lt;=3),(RANK($S27,$S$6:$S$69)&gt;=1))</formula>
    </cfRule>
    <cfRule type="expression" priority="8" dxfId="98" stopIfTrue="1">
      <formula>($B25)&lt;&gt;""</formula>
    </cfRule>
    <cfRule type="expression" priority="9" dxfId="0" stopIfTrue="1">
      <formula>($B25)=""</formula>
    </cfRule>
  </conditionalFormatting>
  <conditionalFormatting sqref="S30:S69">
    <cfRule type="expression" priority="4" dxfId="101" stopIfTrue="1">
      <formula>AND((RANK($S30,$S$6:$S$69)&lt;=3),(RANK($S30,$S$6:$S$69)&gt;=1))</formula>
    </cfRule>
    <cfRule type="expression" priority="5" dxfId="102" stopIfTrue="1">
      <formula>($B28)&lt;&gt;""</formula>
    </cfRule>
    <cfRule type="expression" priority="6" dxfId="103" stopIfTrue="1">
      <formula>($B28)=""</formula>
    </cfRule>
  </conditionalFormatting>
  <conditionalFormatting sqref="J27">
    <cfRule type="expression" priority="1" dxfId="100">
      <formula>AND((RANK($S27,$S$6:$S$69)&lt;=3),(RANK($S27,$S$6:$S$69)&gt;=1))</formula>
    </cfRule>
    <cfRule type="expression" priority="2" dxfId="98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11" scale="4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7">
    <tabColor theme="4"/>
    <pageSetUpPr fitToPage="1"/>
  </sheetPr>
  <dimension ref="A1:AP70"/>
  <sheetViews>
    <sheetView showZeros="0" view="pageBreakPreview" zoomScaleSheetLayoutView="100" zoomScalePageLayoutView="0" workbookViewId="0" topLeftCell="A1">
      <selection activeCell="B14" sqref="B14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10" width="7.75390625" style="2" customWidth="1"/>
    <col min="11" max="17" width="7.75390625" style="2" hidden="1" customWidth="1"/>
    <col min="18" max="19" width="9.125" style="2" customWidth="1"/>
    <col min="20" max="27" width="4.75390625" style="1" customWidth="1" outlineLevel="1"/>
    <col min="28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16384" width="9.125" style="1" customWidth="1"/>
  </cols>
  <sheetData>
    <row r="1" spans="1:6" ht="49.5" customHeight="1">
      <c r="A1" s="117" t="s">
        <v>36</v>
      </c>
      <c r="B1" s="117"/>
      <c r="C1" s="117"/>
      <c r="D1" s="117"/>
      <c r="E1" s="117"/>
      <c r="F1" s="117"/>
    </row>
    <row r="2" spans="1:22" ht="24.75" customHeight="1" thickBot="1">
      <c r="A2" s="148" t="s">
        <v>14</v>
      </c>
      <c r="B2" s="148"/>
      <c r="C2" s="58">
        <v>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149"/>
      <c r="U2" s="149"/>
      <c r="V2" s="149"/>
    </row>
    <row r="3" spans="1:42" ht="24.75" customHeight="1">
      <c r="A3" s="150" t="s">
        <v>2</v>
      </c>
      <c r="B3" s="152" t="s">
        <v>0</v>
      </c>
      <c r="C3" s="154" t="s">
        <v>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 t="s">
        <v>8</v>
      </c>
      <c r="S3" s="157"/>
      <c r="T3" s="158" t="s">
        <v>9</v>
      </c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60"/>
      <c r="AI3" s="143" t="s">
        <v>12</v>
      </c>
      <c r="AJ3" s="144"/>
      <c r="AK3" s="145" t="s">
        <v>5</v>
      </c>
      <c r="AM3" s="42"/>
      <c r="AN3" s="42"/>
      <c r="AO3" s="42"/>
      <c r="AP3" s="42"/>
    </row>
    <row r="4" spans="1:42" ht="12.75" customHeight="1">
      <c r="A4" s="151"/>
      <c r="B4" s="153"/>
      <c r="C4" s="59">
        <v>43597</v>
      </c>
      <c r="D4" s="59">
        <v>43611</v>
      </c>
      <c r="E4" s="59">
        <v>43625</v>
      </c>
      <c r="F4" s="59">
        <v>43639</v>
      </c>
      <c r="G4" s="59">
        <v>43667</v>
      </c>
      <c r="H4" s="59">
        <v>43709</v>
      </c>
      <c r="I4" s="59">
        <v>43723</v>
      </c>
      <c r="J4" s="59">
        <v>43744</v>
      </c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43597</v>
      </c>
      <c r="U4" s="21">
        <f t="shared" si="0"/>
        <v>43611</v>
      </c>
      <c r="V4" s="21">
        <f t="shared" si="0"/>
        <v>43625</v>
      </c>
      <c r="W4" s="21">
        <f t="shared" si="0"/>
        <v>43639</v>
      </c>
      <c r="X4" s="21">
        <f t="shared" si="0"/>
        <v>43667</v>
      </c>
      <c r="Y4" s="21">
        <f t="shared" si="0"/>
        <v>43709</v>
      </c>
      <c r="Z4" s="21">
        <f t="shared" si="0"/>
        <v>43723</v>
      </c>
      <c r="AA4" s="21">
        <f t="shared" si="0"/>
        <v>43744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146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  <v>0</v>
      </c>
      <c r="D5" s="34">
        <f t="shared" si="1"/>
      </c>
      <c r="E5" s="34">
        <f t="shared" si="1"/>
      </c>
      <c r="F5" s="34">
        <f t="shared" si="1"/>
      </c>
      <c r="G5" s="34">
        <f t="shared" si="1"/>
        <v>0</v>
      </c>
      <c r="H5" s="34">
        <f t="shared" si="1"/>
      </c>
      <c r="I5" s="34">
        <f t="shared" si="1"/>
      </c>
      <c r="J5" s="34">
        <f t="shared" si="1"/>
      </c>
      <c r="K5" s="34">
        <f t="shared" si="1"/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43597</v>
      </c>
      <c r="U5" s="32">
        <f t="shared" si="2"/>
        <v>43611</v>
      </c>
      <c r="V5" s="32">
        <f t="shared" si="2"/>
        <v>43625</v>
      </c>
      <c r="W5" s="32">
        <f t="shared" si="2"/>
        <v>43639</v>
      </c>
      <c r="X5" s="32">
        <f t="shared" si="2"/>
        <v>43667</v>
      </c>
      <c r="Y5" s="32">
        <f t="shared" si="2"/>
        <v>43709</v>
      </c>
      <c r="Z5" s="32">
        <f t="shared" si="2"/>
        <v>43723</v>
      </c>
      <c r="AA5" s="32">
        <f t="shared" si="2"/>
        <v>43744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  <v>1</v>
      </c>
      <c r="B6" s="63" t="s">
        <v>50</v>
      </c>
      <c r="C6" s="64">
        <v>0</v>
      </c>
      <c r="D6" s="64"/>
      <c r="E6" s="64">
        <v>2</v>
      </c>
      <c r="F6" s="64">
        <v>3</v>
      </c>
      <c r="G6" s="64">
        <v>0</v>
      </c>
      <c r="H6" s="64">
        <v>1</v>
      </c>
      <c r="I6" s="64">
        <v>1</v>
      </c>
      <c r="J6" s="64">
        <v>3</v>
      </c>
      <c r="K6" s="64"/>
      <c r="L6" s="64"/>
      <c r="M6" s="64"/>
      <c r="N6" s="64"/>
      <c r="O6" s="64"/>
      <c r="P6" s="64"/>
      <c r="Q6" s="64"/>
      <c r="R6" s="70">
        <f aca="true" t="shared" si="3" ref="R6:R37">SUM(T6:AH6)</f>
        <v>229</v>
      </c>
      <c r="S6" s="69">
        <f>IF(COUNTBLANK(C6:Q6)&gt;(15-$C$2),R6,R6-VLOOKUP(AJ6,Bodování!$A$2:$B$67,2))</f>
        <v>229</v>
      </c>
      <c r="T6" s="65">
        <f>VLOOKUP(C6,Bodování!$A$2:$B$67,2)</f>
        <v>0</v>
      </c>
      <c r="U6" s="65">
        <f>VLOOKUP(D6,Bodování!$A$2:$B$67,2)</f>
        <v>0</v>
      </c>
      <c r="V6" s="65">
        <f>VLOOKUP(E6,Bodování!$A$2:$B$67,2)</f>
        <v>45</v>
      </c>
      <c r="W6" s="65">
        <f>VLOOKUP(F6,Bodování!$A$2:$B$67,2)</f>
        <v>42</v>
      </c>
      <c r="X6" s="65">
        <f>VLOOKUP(G6,Bodování!$A$2:$B$67,2)</f>
        <v>0</v>
      </c>
      <c r="Y6" s="65">
        <f>VLOOKUP(H6,Bodování!$A$2:$B$67,2)</f>
        <v>50</v>
      </c>
      <c r="Z6" s="65">
        <f>VLOOKUP(I6,Bodování!$A$2:$B$67,2)</f>
        <v>50</v>
      </c>
      <c r="AA6" s="65">
        <f>VLOOKUP(J6,Bodování!$A$2:$B$67,2)</f>
        <v>42</v>
      </c>
      <c r="AB6" s="65">
        <f>VLOOKUP(K6,Bodování!$A$2:$B$67,2)</f>
        <v>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 aca="true" t="shared" si="4" ref="AI6:AI37">MINA(C6:Q6)</f>
        <v>0</v>
      </c>
      <c r="AJ6" s="66">
        <f aca="true" t="shared" si="5" ref="AJ6:AJ37">MAX(C6:Q6)</f>
        <v>3</v>
      </c>
      <c r="AK6" s="66">
        <f aca="true" t="shared" si="6" ref="AK6:AK37">COUNT(C6:Q6)</f>
        <v>7</v>
      </c>
      <c r="AM6" s="42"/>
      <c r="AN6" s="42"/>
      <c r="AO6" s="42"/>
      <c r="AP6" s="42"/>
    </row>
    <row r="7" spans="1:42" ht="12.75" customHeight="1">
      <c r="A7" s="39">
        <f aca="true" t="shared" si="7" ref="A7:A69">IF(B7="","",IF(RANK(S7,S$6:S$69)=RANK(S6,S$6:S$69),"",RANK(S7,S$6:S$69)))</f>
        <v>2</v>
      </c>
      <c r="B7" s="23" t="s">
        <v>39</v>
      </c>
      <c r="C7" s="37">
        <v>0</v>
      </c>
      <c r="D7" s="37">
        <v>1</v>
      </c>
      <c r="E7" s="37">
        <v>4</v>
      </c>
      <c r="F7" s="37">
        <v>2</v>
      </c>
      <c r="G7" s="37">
        <v>0</v>
      </c>
      <c r="H7" s="37">
        <v>3</v>
      </c>
      <c r="I7" s="37">
        <v>3</v>
      </c>
      <c r="J7" s="37">
        <v>5</v>
      </c>
      <c r="K7" s="37"/>
      <c r="L7" s="37"/>
      <c r="M7" s="37"/>
      <c r="N7" s="37"/>
      <c r="O7" s="37"/>
      <c r="P7" s="37"/>
      <c r="Q7" s="37"/>
      <c r="R7" s="68">
        <f t="shared" si="3"/>
        <v>258</v>
      </c>
      <c r="S7" s="67">
        <f>IF(COUNTBLANK(C7:Q7)&gt;(15-$C$2),R7,R7-VLOOKUP(AJ7,Bodování!$A$2:$B$67,2))</f>
        <v>219</v>
      </c>
      <c r="T7" s="52">
        <f>VLOOKUP(C7,Bodování!$A$2:$B$67,2)</f>
        <v>0</v>
      </c>
      <c r="U7" s="52">
        <f>VLOOKUP(D7,Bodování!$A$2:$B$67,2)</f>
        <v>50</v>
      </c>
      <c r="V7" s="52">
        <f>VLOOKUP(E7,Bodování!$A$2:$B$67,2)</f>
        <v>40</v>
      </c>
      <c r="W7" s="52">
        <f>VLOOKUP(F7,Bodování!$A$2:$B$67,2)</f>
        <v>45</v>
      </c>
      <c r="X7" s="52">
        <f>VLOOKUP(G7,Bodování!$A$2:$B$67,2)</f>
        <v>0</v>
      </c>
      <c r="Y7" s="52">
        <f>VLOOKUP(H7,Bodování!$A$2:$B$67,2)</f>
        <v>42</v>
      </c>
      <c r="Z7" s="52">
        <f>VLOOKUP(I7,Bodování!$A$2:$B$67,2)</f>
        <v>42</v>
      </c>
      <c r="AA7" s="52">
        <f>VLOOKUP(J7,Bodování!$A$2:$B$67,2)</f>
        <v>39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4"/>
        <v>0</v>
      </c>
      <c r="AJ7" s="28">
        <f t="shared" si="5"/>
        <v>5</v>
      </c>
      <c r="AK7" s="28">
        <f t="shared" si="6"/>
        <v>8</v>
      </c>
      <c r="AM7" s="42"/>
      <c r="AN7" s="42"/>
      <c r="AO7" s="42"/>
      <c r="AP7" s="42"/>
    </row>
    <row r="8" spans="1:42" ht="12.75" customHeight="1">
      <c r="A8" s="39">
        <f t="shared" si="7"/>
        <v>3</v>
      </c>
      <c r="B8" s="23" t="s">
        <v>40</v>
      </c>
      <c r="C8" s="37">
        <v>0</v>
      </c>
      <c r="D8" s="37">
        <v>2</v>
      </c>
      <c r="E8" s="37">
        <v>5</v>
      </c>
      <c r="F8" s="37"/>
      <c r="G8" s="37">
        <v>0</v>
      </c>
      <c r="H8" s="37">
        <v>4</v>
      </c>
      <c r="I8" s="37">
        <v>5</v>
      </c>
      <c r="J8" s="37">
        <v>1</v>
      </c>
      <c r="K8" s="37"/>
      <c r="L8" s="37"/>
      <c r="M8" s="37"/>
      <c r="N8" s="37"/>
      <c r="O8" s="37"/>
      <c r="P8" s="37"/>
      <c r="Q8" s="37"/>
      <c r="R8" s="68">
        <f t="shared" si="3"/>
        <v>213</v>
      </c>
      <c r="S8" s="67">
        <f>IF(COUNTBLANK(C8:Q8)&gt;(15-$C$2),R8,R8-VLOOKUP(AJ8,Bodování!$A$2:$B$67,2))</f>
        <v>213</v>
      </c>
      <c r="T8" s="52">
        <f>VLOOKUP(C8,Bodování!$A$2:$B$67,2)</f>
        <v>0</v>
      </c>
      <c r="U8" s="52">
        <f>VLOOKUP(D8,Bodování!$A$2:$B$67,2)</f>
        <v>45</v>
      </c>
      <c r="V8" s="52">
        <f>VLOOKUP(E8,Bodování!$A$2:$B$67,2)</f>
        <v>39</v>
      </c>
      <c r="W8" s="52">
        <f>VLOOKUP(F8,Bodování!$A$2:$B$67,2)</f>
        <v>0</v>
      </c>
      <c r="X8" s="52">
        <f>VLOOKUP(G8,Bodování!$A$2:$B$67,2)</f>
        <v>0</v>
      </c>
      <c r="Y8" s="52">
        <f>VLOOKUP(H8,Bodování!$A$2:$B$67,2)</f>
        <v>40</v>
      </c>
      <c r="Z8" s="52">
        <f>VLOOKUP(I8,Bodování!$A$2:$B$67,2)</f>
        <v>39</v>
      </c>
      <c r="AA8" s="52">
        <f>VLOOKUP(J8,Bodování!$A$2:$B$67,2)</f>
        <v>50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4"/>
        <v>0</v>
      </c>
      <c r="AJ8" s="28">
        <f t="shared" si="5"/>
        <v>5</v>
      </c>
      <c r="AK8" s="28">
        <f t="shared" si="6"/>
        <v>7</v>
      </c>
      <c r="AM8" s="42"/>
      <c r="AN8" s="42"/>
      <c r="AO8" s="42"/>
      <c r="AP8" s="42"/>
    </row>
    <row r="9" spans="1:42" ht="12.75" customHeight="1">
      <c r="A9" s="39">
        <f t="shared" si="7"/>
        <v>4</v>
      </c>
      <c r="B9" s="23" t="s">
        <v>25</v>
      </c>
      <c r="C9" s="37">
        <v>0</v>
      </c>
      <c r="D9" s="37">
        <v>5</v>
      </c>
      <c r="E9" s="37">
        <v>6</v>
      </c>
      <c r="F9" s="37">
        <v>4</v>
      </c>
      <c r="G9" s="37">
        <v>0</v>
      </c>
      <c r="H9" s="37">
        <v>5</v>
      </c>
      <c r="I9" s="37">
        <v>4</v>
      </c>
      <c r="J9" s="37">
        <v>4</v>
      </c>
      <c r="K9" s="37"/>
      <c r="L9" s="37"/>
      <c r="M9" s="37"/>
      <c r="N9" s="37"/>
      <c r="O9" s="37"/>
      <c r="P9" s="37"/>
      <c r="Q9" s="37"/>
      <c r="R9" s="68">
        <f t="shared" si="3"/>
        <v>236</v>
      </c>
      <c r="S9" s="67">
        <f>IF(COUNTBLANK(C9:Q9)&gt;(15-$C$2),R9,R9-VLOOKUP(AJ9,Bodování!$A$2:$B$67,2))</f>
        <v>198</v>
      </c>
      <c r="T9" s="52">
        <f>VLOOKUP(C9,Bodování!$A$2:$B$67,2)</f>
        <v>0</v>
      </c>
      <c r="U9" s="52">
        <f>VLOOKUP(D9,Bodování!$A$2:$B$67,2)</f>
        <v>39</v>
      </c>
      <c r="V9" s="52">
        <f>VLOOKUP(E9,Bodování!$A$2:$B$67,2)</f>
        <v>38</v>
      </c>
      <c r="W9" s="52">
        <f>VLOOKUP(F9,Bodování!$A$2:$B$67,2)</f>
        <v>40</v>
      </c>
      <c r="X9" s="52">
        <f>VLOOKUP(G9,Bodování!$A$2:$B$67,2)</f>
        <v>0</v>
      </c>
      <c r="Y9" s="52">
        <f>VLOOKUP(H9,Bodování!$A$2:$B$67,2)</f>
        <v>39</v>
      </c>
      <c r="Z9" s="52">
        <f>VLOOKUP(I9,Bodování!$A$2:$B$67,2)</f>
        <v>40</v>
      </c>
      <c r="AA9" s="52">
        <f>VLOOKUP(J9,Bodování!$A$2:$B$67,2)</f>
        <v>40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4"/>
        <v>0</v>
      </c>
      <c r="AJ9" s="28">
        <f t="shared" si="5"/>
        <v>6</v>
      </c>
      <c r="AK9" s="28">
        <f t="shared" si="6"/>
        <v>8</v>
      </c>
      <c r="AM9" s="42"/>
      <c r="AN9" s="42"/>
      <c r="AO9" s="42"/>
      <c r="AP9" s="42"/>
    </row>
    <row r="10" spans="1:42" ht="12.75" customHeight="1">
      <c r="A10" s="39">
        <f t="shared" si="7"/>
        <v>5</v>
      </c>
      <c r="B10" s="23" t="s">
        <v>41</v>
      </c>
      <c r="C10" s="37">
        <v>0</v>
      </c>
      <c r="D10" s="37">
        <v>4</v>
      </c>
      <c r="E10" s="37"/>
      <c r="F10" s="37">
        <v>6</v>
      </c>
      <c r="G10" s="37">
        <v>0</v>
      </c>
      <c r="H10" s="37"/>
      <c r="I10" s="37">
        <v>6</v>
      </c>
      <c r="J10" s="37">
        <v>7</v>
      </c>
      <c r="K10" s="37"/>
      <c r="L10" s="37"/>
      <c r="M10" s="37"/>
      <c r="N10" s="37"/>
      <c r="O10" s="37"/>
      <c r="P10" s="37"/>
      <c r="Q10" s="37"/>
      <c r="R10" s="68">
        <f t="shared" si="3"/>
        <v>153</v>
      </c>
      <c r="S10" s="67">
        <f>IF(COUNTBLANK(C10:Q10)&gt;(15-$C$2),R10,R10-VLOOKUP(AJ10,Bodování!$A$2:$B$67,2))</f>
        <v>153</v>
      </c>
      <c r="T10" s="52">
        <f>VLOOKUP(C10,Bodování!$A$2:$B$67,2)</f>
        <v>0</v>
      </c>
      <c r="U10" s="52">
        <f>VLOOKUP(D10,Bodování!$A$2:$B$67,2)</f>
        <v>40</v>
      </c>
      <c r="V10" s="52">
        <f>VLOOKUP(E10,Bodování!$A$2:$B$67,2)</f>
        <v>0</v>
      </c>
      <c r="W10" s="52">
        <f>VLOOKUP(F10,Bodování!$A$2:$B$67,2)</f>
        <v>38</v>
      </c>
      <c r="X10" s="52">
        <f>VLOOKUP(G10,Bodování!$A$2:$B$67,2)</f>
        <v>0</v>
      </c>
      <c r="Y10" s="52">
        <f>VLOOKUP(H10,Bodování!$A$2:$B$67,2)</f>
        <v>0</v>
      </c>
      <c r="Z10" s="52">
        <f>VLOOKUP(I10,Bodování!$A$2:$B$67,2)</f>
        <v>38</v>
      </c>
      <c r="AA10" s="52">
        <f>VLOOKUP(J10,Bodování!$A$2:$B$67,2)</f>
        <v>37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4"/>
        <v>0</v>
      </c>
      <c r="AJ10" s="28">
        <f t="shared" si="5"/>
        <v>7</v>
      </c>
      <c r="AK10" s="28">
        <f t="shared" si="6"/>
        <v>6</v>
      </c>
      <c r="AM10" s="42"/>
      <c r="AN10" s="42"/>
      <c r="AO10" s="42"/>
      <c r="AP10" s="42"/>
    </row>
    <row r="11" spans="1:42" ht="12.75" customHeight="1">
      <c r="A11" s="39">
        <f t="shared" si="7"/>
        <v>6</v>
      </c>
      <c r="B11" s="23" t="s">
        <v>49</v>
      </c>
      <c r="C11" s="37">
        <v>0</v>
      </c>
      <c r="D11" s="37"/>
      <c r="E11" s="37">
        <v>1</v>
      </c>
      <c r="F11" s="37"/>
      <c r="G11" s="37">
        <v>0</v>
      </c>
      <c r="H11" s="37">
        <v>2</v>
      </c>
      <c r="I11" s="37">
        <v>2</v>
      </c>
      <c r="J11" s="37"/>
      <c r="K11" s="37"/>
      <c r="L11" s="37"/>
      <c r="M11" s="37"/>
      <c r="N11" s="37"/>
      <c r="O11" s="37"/>
      <c r="P11" s="37"/>
      <c r="Q11" s="37"/>
      <c r="R11" s="68">
        <f t="shared" si="3"/>
        <v>140</v>
      </c>
      <c r="S11" s="67">
        <f>IF(COUNTBLANK(C11:Q11)&gt;(15-$C$2),R11,R11-VLOOKUP(AJ11,Bodování!$A$2:$B$67,2))</f>
        <v>140</v>
      </c>
      <c r="T11" s="52">
        <f>VLOOKUP(C11,Bodování!$A$2:$B$67,2)</f>
        <v>0</v>
      </c>
      <c r="U11" s="52">
        <f>VLOOKUP(D11,Bodování!$A$2:$B$67,2)</f>
        <v>0</v>
      </c>
      <c r="V11" s="52">
        <f>VLOOKUP(E11,Bodování!$A$2:$B$67,2)</f>
        <v>50</v>
      </c>
      <c r="W11" s="52">
        <f>VLOOKUP(F11,Bodování!$A$2:$B$67,2)</f>
        <v>0</v>
      </c>
      <c r="X11" s="52">
        <f>VLOOKUP(G11,Bodování!$A$2:$B$67,2)</f>
        <v>0</v>
      </c>
      <c r="Y11" s="52">
        <f>VLOOKUP(H11,Bodování!$A$2:$B$67,2)</f>
        <v>45</v>
      </c>
      <c r="Z11" s="52">
        <f>VLOOKUP(I11,Bodování!$A$2:$B$67,2)</f>
        <v>45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4"/>
        <v>0</v>
      </c>
      <c r="AJ11" s="28">
        <f t="shared" si="5"/>
        <v>2</v>
      </c>
      <c r="AK11" s="28">
        <f t="shared" si="6"/>
        <v>5</v>
      </c>
      <c r="AM11" s="42"/>
      <c r="AN11" s="42"/>
      <c r="AO11" s="42"/>
      <c r="AP11" s="42"/>
    </row>
    <row r="12" spans="1:42" ht="12.75" customHeight="1">
      <c r="A12" s="39">
        <f t="shared" si="7"/>
        <v>7</v>
      </c>
      <c r="B12" s="23" t="s">
        <v>20</v>
      </c>
      <c r="C12" s="37">
        <v>0</v>
      </c>
      <c r="D12" s="37">
        <v>3</v>
      </c>
      <c r="E12" s="37">
        <v>7</v>
      </c>
      <c r="F12" s="37"/>
      <c r="G12" s="37">
        <v>0</v>
      </c>
      <c r="H12" s="37"/>
      <c r="I12" s="37"/>
      <c r="J12" s="37">
        <v>6</v>
      </c>
      <c r="K12" s="37"/>
      <c r="L12" s="37"/>
      <c r="M12" s="37"/>
      <c r="N12" s="37"/>
      <c r="O12" s="37"/>
      <c r="P12" s="37"/>
      <c r="Q12" s="37"/>
      <c r="R12" s="68">
        <f t="shared" si="3"/>
        <v>117</v>
      </c>
      <c r="S12" s="67">
        <f>IF(COUNTBLANK(C12:Q12)&gt;(15-$C$2),R12,R12-VLOOKUP(AJ12,Bodování!$A$2:$B$67,2))</f>
        <v>117</v>
      </c>
      <c r="T12" s="52">
        <f>VLOOKUP(C12,Bodování!$A$2:$B$67,2)</f>
        <v>0</v>
      </c>
      <c r="U12" s="52">
        <f>VLOOKUP(D12,Bodování!$A$2:$B$67,2)</f>
        <v>42</v>
      </c>
      <c r="V12" s="52">
        <f>VLOOKUP(E12,Bodování!$A$2:$B$67,2)</f>
        <v>37</v>
      </c>
      <c r="W12" s="52">
        <f>VLOOKUP(F12,Bodování!$A$2:$B$67,2)</f>
        <v>0</v>
      </c>
      <c r="X12" s="52">
        <f>VLOOKUP(G12,Bodování!$A$2:$B$67,2)</f>
        <v>0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38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4"/>
        <v>0</v>
      </c>
      <c r="AJ12" s="28">
        <f t="shared" si="5"/>
        <v>7</v>
      </c>
      <c r="AK12" s="28">
        <f t="shared" si="6"/>
        <v>5</v>
      </c>
      <c r="AM12" s="42"/>
      <c r="AN12" s="42"/>
      <c r="AO12" s="42"/>
      <c r="AP12" s="42"/>
    </row>
    <row r="13" spans="1:42" ht="12.75" customHeight="1">
      <c r="A13" s="39">
        <f t="shared" si="7"/>
        <v>8</v>
      </c>
      <c r="B13" s="23" t="s">
        <v>18</v>
      </c>
      <c r="C13" s="37">
        <v>0</v>
      </c>
      <c r="D13" s="37"/>
      <c r="E13" s="37">
        <v>3</v>
      </c>
      <c r="F13" s="37">
        <v>5</v>
      </c>
      <c r="G13" s="37">
        <v>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68">
        <f t="shared" si="3"/>
        <v>81</v>
      </c>
      <c r="S13" s="67">
        <f>IF(COUNTBLANK(C13:Q13)&gt;(15-$C$2),R13,R13-VLOOKUP(AJ13,Bodování!$A$2:$B$67,2))</f>
        <v>81</v>
      </c>
      <c r="T13" s="52">
        <f>VLOOKUP(C13,Bodování!$A$2:$B$67,2)</f>
        <v>0</v>
      </c>
      <c r="U13" s="52">
        <f>VLOOKUP(D13,Bodování!$A$2:$B$67,2)</f>
        <v>0</v>
      </c>
      <c r="V13" s="52">
        <f>VLOOKUP(E13,Bodování!$A$2:$B$67,2)</f>
        <v>42</v>
      </c>
      <c r="W13" s="52">
        <f>VLOOKUP(F13,Bodování!$A$2:$B$67,2)</f>
        <v>39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4"/>
        <v>0</v>
      </c>
      <c r="AJ13" s="28">
        <f t="shared" si="5"/>
        <v>5</v>
      </c>
      <c r="AK13" s="28">
        <f t="shared" si="6"/>
        <v>4</v>
      </c>
      <c r="AM13" s="42"/>
      <c r="AN13" s="42"/>
      <c r="AO13" s="42"/>
      <c r="AP13" s="42"/>
    </row>
    <row r="14" spans="1:42" ht="12.75" customHeight="1">
      <c r="A14" s="39">
        <f t="shared" si="7"/>
        <v>9</v>
      </c>
      <c r="B14" s="23" t="s">
        <v>54</v>
      </c>
      <c r="C14" s="37">
        <v>0</v>
      </c>
      <c r="D14" s="37"/>
      <c r="E14" s="37"/>
      <c r="F14" s="37">
        <v>1</v>
      </c>
      <c r="G14" s="37">
        <v>0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68">
        <f t="shared" si="3"/>
        <v>50</v>
      </c>
      <c r="S14" s="67">
        <f>IF(COUNTBLANK(C14:Q14)&gt;(15-$C$2),R14,R14-VLOOKUP(AJ14,Bodování!$A$2:$B$67,2))</f>
        <v>50</v>
      </c>
      <c r="T14" s="52">
        <f>VLOOKUP(C14,Bodování!$A$2:$B$67,2)</f>
        <v>0</v>
      </c>
      <c r="U14" s="52">
        <f>VLOOKUP(D14,Bodování!$A$2:$B$67,2)</f>
        <v>0</v>
      </c>
      <c r="V14" s="52">
        <f>VLOOKUP(E14,Bodování!$A$2:$B$67,2)</f>
        <v>0</v>
      </c>
      <c r="W14" s="52">
        <f>VLOOKUP(F14,Bodování!$A$2:$B$67,2)</f>
        <v>50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4"/>
        <v>0</v>
      </c>
      <c r="AJ14" s="28">
        <f t="shared" si="5"/>
        <v>1</v>
      </c>
      <c r="AK14" s="28">
        <f t="shared" si="6"/>
        <v>3</v>
      </c>
      <c r="AM14" s="42"/>
      <c r="AN14" s="42"/>
      <c r="AO14" s="42"/>
      <c r="AP14" s="42"/>
    </row>
    <row r="15" spans="1:42" ht="12.75" customHeight="1">
      <c r="A15" s="39">
        <f t="shared" si="7"/>
        <v>10</v>
      </c>
      <c r="B15" s="23" t="s">
        <v>80</v>
      </c>
      <c r="C15" s="37">
        <v>0</v>
      </c>
      <c r="D15" s="37"/>
      <c r="E15" s="37"/>
      <c r="F15" s="37"/>
      <c r="G15" s="37">
        <v>0</v>
      </c>
      <c r="H15" s="37"/>
      <c r="I15" s="37"/>
      <c r="J15" s="37">
        <v>2</v>
      </c>
      <c r="K15" s="37"/>
      <c r="L15" s="37"/>
      <c r="M15" s="37"/>
      <c r="N15" s="37"/>
      <c r="O15" s="37"/>
      <c r="P15" s="37"/>
      <c r="Q15" s="37"/>
      <c r="R15" s="68">
        <f t="shared" si="3"/>
        <v>45</v>
      </c>
      <c r="S15" s="67">
        <f>IF(COUNTBLANK(C15:Q15)&gt;(15-$C$2),R15,R15-VLOOKUP(AJ15,Bodování!$A$2:$B$67,2))</f>
        <v>45</v>
      </c>
      <c r="T15" s="52">
        <f>VLOOKUP(C15,Bodování!$A$2:$B$67,2)</f>
        <v>0</v>
      </c>
      <c r="U15" s="52">
        <f>VLOOKUP(D15,Bodování!$A$2:$B$67,2)</f>
        <v>0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45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4"/>
        <v>0</v>
      </c>
      <c r="AJ15" s="28">
        <f t="shared" si="5"/>
        <v>2</v>
      </c>
      <c r="AK15" s="28">
        <f t="shared" si="6"/>
        <v>3</v>
      </c>
      <c r="AM15" s="42"/>
      <c r="AN15" s="42"/>
      <c r="AO15" s="42"/>
      <c r="AP15" s="42"/>
    </row>
    <row r="16" spans="1:42" ht="12.75" customHeight="1">
      <c r="A16" s="39">
        <f t="shared" si="7"/>
        <v>11</v>
      </c>
      <c r="B16" s="23" t="s">
        <v>32</v>
      </c>
      <c r="C16" s="37">
        <v>0</v>
      </c>
      <c r="D16" s="37">
        <v>6</v>
      </c>
      <c r="E16" s="37"/>
      <c r="F16" s="37"/>
      <c r="G16" s="37">
        <v>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68">
        <f t="shared" si="3"/>
        <v>38</v>
      </c>
      <c r="S16" s="67">
        <f>IF(COUNTBLANK(C16:Q16)&gt;(15-$C$2),R16,R16-VLOOKUP(AJ16,Bodování!$A$2:$B$67,2))</f>
        <v>38</v>
      </c>
      <c r="T16" s="52">
        <f>VLOOKUP(C16,Bodování!$A$2:$B$67,2)</f>
        <v>0</v>
      </c>
      <c r="U16" s="52">
        <f>VLOOKUP(D16,Bodování!$A$2:$B$67,2)</f>
        <v>38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4"/>
        <v>0</v>
      </c>
      <c r="AJ16" s="28">
        <f t="shared" si="5"/>
        <v>6</v>
      </c>
      <c r="AK16" s="28">
        <f t="shared" si="6"/>
        <v>3</v>
      </c>
      <c r="AM16" s="42"/>
      <c r="AN16" s="42"/>
      <c r="AO16" s="42"/>
      <c r="AP16" s="42"/>
    </row>
    <row r="17" spans="1:42" ht="12.75" customHeight="1">
      <c r="A17" s="39">
        <f t="shared" si="7"/>
        <v>12</v>
      </c>
      <c r="B17" s="23" t="s">
        <v>53</v>
      </c>
      <c r="C17" s="61">
        <v>0</v>
      </c>
      <c r="D17" s="61"/>
      <c r="E17" s="61"/>
      <c r="F17" s="61"/>
      <c r="G17" s="61">
        <v>0</v>
      </c>
      <c r="H17" s="61"/>
      <c r="I17" s="61"/>
      <c r="J17" s="61">
        <v>8</v>
      </c>
      <c r="K17" s="61"/>
      <c r="L17" s="61"/>
      <c r="M17" s="61"/>
      <c r="N17" s="61"/>
      <c r="O17" s="61"/>
      <c r="P17" s="61"/>
      <c r="Q17" s="61"/>
      <c r="R17" s="68">
        <f t="shared" si="3"/>
        <v>36</v>
      </c>
      <c r="S17" s="67">
        <f>IF(COUNTBLANK(C17:Q17)&gt;(15-$C$2),R17,R17-VLOOKUP(AJ17,Bodování!$A$2:$B$67,2))</f>
        <v>36</v>
      </c>
      <c r="T17" s="52">
        <f>VLOOKUP(C17,Bodování!$A$2:$B$67,2)</f>
        <v>0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36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4"/>
        <v>0</v>
      </c>
      <c r="AJ17" s="28">
        <f t="shared" si="5"/>
        <v>8</v>
      </c>
      <c r="AK17" s="28">
        <f t="shared" si="6"/>
        <v>3</v>
      </c>
      <c r="AM17" s="42"/>
      <c r="AN17" s="42"/>
      <c r="AO17" s="42"/>
      <c r="AP17" s="42"/>
    </row>
    <row r="18" spans="1:42" ht="12.75" customHeight="1">
      <c r="A18" s="39">
        <f t="shared" si="7"/>
      </c>
      <c r="B18" s="23"/>
      <c r="C18" s="37">
        <v>0</v>
      </c>
      <c r="D18" s="37"/>
      <c r="E18" s="37"/>
      <c r="F18" s="37"/>
      <c r="G18" s="37">
        <v>0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68">
        <f t="shared" si="3"/>
        <v>0</v>
      </c>
      <c r="S18" s="67">
        <f>IF(COUNTBLANK(C18:Q18)&gt;(15-$C$2),R18,R18-VLOOKUP(AJ18,Bodování!$A$2:$B$67,2))</f>
        <v>0</v>
      </c>
      <c r="T18" s="52">
        <f>VLOOKUP(C18,Bodování!$A$2:$B$67,2)</f>
        <v>0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4"/>
        <v>0</v>
      </c>
      <c r="AJ18" s="28">
        <f t="shared" si="5"/>
        <v>0</v>
      </c>
      <c r="AK18" s="28">
        <f t="shared" si="6"/>
        <v>2</v>
      </c>
      <c r="AM18" s="42"/>
      <c r="AN18" s="42"/>
      <c r="AO18" s="42"/>
      <c r="AP18" s="42"/>
    </row>
    <row r="19" spans="1:37" ht="12.75" customHeight="1">
      <c r="A19" s="39">
        <f t="shared" si="7"/>
      </c>
      <c r="B19" s="23"/>
      <c r="C19" s="37">
        <v>0</v>
      </c>
      <c r="D19" s="37"/>
      <c r="E19" s="37"/>
      <c r="F19" s="37"/>
      <c r="G19" s="37"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68">
        <f t="shared" si="3"/>
        <v>0</v>
      </c>
      <c r="S19" s="67">
        <f>IF(COUNTBLANK(C19:Q19)&gt;(15-$C$2),R19,R19-VLOOKUP(AJ19,Bodování!$A$2:$B$67,2))</f>
        <v>0</v>
      </c>
      <c r="T19" s="52">
        <f>VLOOKUP(C19,Bodování!$A$2:$B$67,2)</f>
        <v>0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4"/>
        <v>0</v>
      </c>
      <c r="AJ19" s="28">
        <f t="shared" si="5"/>
        <v>0</v>
      </c>
      <c r="AK19" s="28">
        <f t="shared" si="6"/>
        <v>2</v>
      </c>
    </row>
    <row r="20" spans="1:37" ht="12.75" customHeight="1">
      <c r="A20" s="39">
        <f t="shared" si="7"/>
      </c>
      <c r="B20" s="23"/>
      <c r="C20" s="37">
        <v>0</v>
      </c>
      <c r="D20" s="37"/>
      <c r="E20" s="37"/>
      <c r="F20" s="37"/>
      <c r="G20" s="37">
        <v>0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68">
        <f t="shared" si="3"/>
        <v>0</v>
      </c>
      <c r="S20" s="67">
        <f>IF(COUNTBLANK(C20:Q20)&gt;(15-$C$2),R20,R20-VLOOKUP(AJ20,Bodování!$A$2:$B$67,2))</f>
        <v>0</v>
      </c>
      <c r="T20" s="52">
        <f>VLOOKUP(C20,Bodování!$A$2:$B$67,2)</f>
        <v>0</v>
      </c>
      <c r="U20" s="52">
        <f>VLOOKUP(D20,Bodování!$A$2:$B$67,2)</f>
        <v>0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4"/>
        <v>0</v>
      </c>
      <c r="AJ20" s="28">
        <f t="shared" si="5"/>
        <v>0</v>
      </c>
      <c r="AK20" s="28">
        <f t="shared" si="6"/>
        <v>2</v>
      </c>
    </row>
    <row r="21" spans="1:37" ht="12.75" customHeight="1">
      <c r="A21" s="39">
        <f t="shared" si="7"/>
      </c>
      <c r="B21" s="23"/>
      <c r="C21" s="37">
        <v>0</v>
      </c>
      <c r="D21" s="37"/>
      <c r="E21" s="37"/>
      <c r="F21" s="37"/>
      <c r="G21" s="37">
        <v>0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68">
        <f t="shared" si="3"/>
        <v>0</v>
      </c>
      <c r="S21" s="67">
        <f>IF(COUNTBLANK(C21:Q21)&gt;(15-$C$2),R21,R21-VLOOKUP(AJ21,Bodování!$A$2:$B$67,2))</f>
        <v>0</v>
      </c>
      <c r="T21" s="52">
        <f>VLOOKUP(C21,Bodování!$A$2:$B$67,2)</f>
        <v>0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4"/>
        <v>0</v>
      </c>
      <c r="AJ21" s="28">
        <f t="shared" si="5"/>
        <v>0</v>
      </c>
      <c r="AK21" s="28">
        <f t="shared" si="6"/>
        <v>2</v>
      </c>
    </row>
    <row r="22" spans="1:37" ht="12.75" customHeight="1">
      <c r="A22" s="39">
        <f t="shared" si="7"/>
      </c>
      <c r="B22" s="23"/>
      <c r="C22" s="37">
        <v>0</v>
      </c>
      <c r="D22" s="37"/>
      <c r="E22" s="37"/>
      <c r="F22" s="37"/>
      <c r="G22" s="37">
        <v>0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68">
        <f t="shared" si="3"/>
        <v>0</v>
      </c>
      <c r="S22" s="67">
        <f>IF(COUNTBLANK(C22:Q22)&gt;(15-$C$2),R22,R22-VLOOKUP(AJ22,Bodování!$A$2:$B$67,2))</f>
        <v>0</v>
      </c>
      <c r="T22" s="52">
        <f>VLOOKUP(C22,Bodování!$A$2:$B$67,2)</f>
        <v>0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52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4"/>
        <v>0</v>
      </c>
      <c r="AJ22" s="28">
        <f t="shared" si="5"/>
        <v>0</v>
      </c>
      <c r="AK22" s="28">
        <f t="shared" si="6"/>
        <v>2</v>
      </c>
    </row>
    <row r="23" spans="1:37" ht="12.75" customHeight="1">
      <c r="A23" s="39">
        <f t="shared" si="7"/>
      </c>
      <c r="B23" s="23"/>
      <c r="C23" s="37">
        <v>0</v>
      </c>
      <c r="D23" s="37"/>
      <c r="E23" s="37"/>
      <c r="F23" s="37"/>
      <c r="G23" s="37">
        <v>0</v>
      </c>
      <c r="H23" s="37"/>
      <c r="I23" s="37"/>
      <c r="J23" s="37"/>
      <c r="K23" s="37"/>
      <c r="L23" s="37"/>
      <c r="M23" s="37"/>
      <c r="N23" s="37"/>
      <c r="O23" s="37"/>
      <c r="P23" s="37"/>
      <c r="Q23" s="72"/>
      <c r="R23" s="67">
        <f t="shared" si="3"/>
        <v>0</v>
      </c>
      <c r="S23" s="67">
        <f>IF(COUNTBLANK(C23:Q23)&gt;(15-$C$2),R23,R23-VLOOKUP(AJ23,Bodování!$A$2:$B$67,2))</f>
        <v>0</v>
      </c>
      <c r="T23" s="75">
        <f>VLOOKUP(C23,Bodování!$A$2:$B$67,2)</f>
        <v>0</v>
      </c>
      <c r="U23" s="52">
        <f>VLOOKUP(D23,Bodování!$A$2:$B$67,2)</f>
        <v>0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52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4"/>
        <v>0</v>
      </c>
      <c r="AJ23" s="28">
        <f t="shared" si="5"/>
        <v>0</v>
      </c>
      <c r="AK23" s="28">
        <f t="shared" si="6"/>
        <v>2</v>
      </c>
    </row>
    <row r="24" spans="1:37" ht="12.75" customHeight="1">
      <c r="A24" s="39">
        <f t="shared" si="7"/>
      </c>
      <c r="B24" s="23"/>
      <c r="C24" s="61">
        <v>0</v>
      </c>
      <c r="D24" s="61"/>
      <c r="E24" s="61"/>
      <c r="F24" s="61"/>
      <c r="G24" s="61">
        <v>0</v>
      </c>
      <c r="H24" s="61"/>
      <c r="I24" s="61"/>
      <c r="J24" s="61"/>
      <c r="K24" s="61"/>
      <c r="L24" s="61"/>
      <c r="M24" s="61"/>
      <c r="N24" s="61"/>
      <c r="O24" s="61"/>
      <c r="P24" s="61"/>
      <c r="Q24" s="76"/>
      <c r="R24" s="68">
        <f t="shared" si="3"/>
        <v>0</v>
      </c>
      <c r="S24" s="67">
        <f>IF(COUNTBLANK(C24:Q24)&gt;(15-$C$2),R24,R24-VLOOKUP(AJ24,Bodování!$A$2:$B$67,2))</f>
        <v>0</v>
      </c>
      <c r="T24" s="75">
        <f>VLOOKUP(C24,Bodování!$A$2:$B$67,2)</f>
        <v>0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52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4"/>
        <v>0</v>
      </c>
      <c r="AJ24" s="28">
        <f t="shared" si="5"/>
        <v>0</v>
      </c>
      <c r="AK24" s="28">
        <f t="shared" si="6"/>
        <v>2</v>
      </c>
    </row>
    <row r="25" spans="1:37" ht="12.75" customHeight="1">
      <c r="A25" s="39">
        <f t="shared" si="7"/>
      </c>
      <c r="B25" s="23"/>
      <c r="C25" s="37">
        <v>0</v>
      </c>
      <c r="D25" s="37"/>
      <c r="E25" s="37"/>
      <c r="F25" s="37"/>
      <c r="G25" s="37">
        <v>0</v>
      </c>
      <c r="H25" s="37"/>
      <c r="I25" s="37"/>
      <c r="J25" s="37"/>
      <c r="K25" s="37"/>
      <c r="L25" s="37"/>
      <c r="M25" s="37"/>
      <c r="N25" s="37"/>
      <c r="O25" s="37"/>
      <c r="P25" s="37"/>
      <c r="Q25" s="72"/>
      <c r="R25" s="68">
        <f t="shared" si="3"/>
        <v>0</v>
      </c>
      <c r="S25" s="68">
        <f>IF(COUNTBLANK(C25:Q25)&gt;(12-$C$2),R25,R25-VLOOKUP(AJ25,Bodování!$A$2:$B$67,2))</f>
        <v>0</v>
      </c>
      <c r="T25" s="75">
        <f>VLOOKUP(C25,Bodování!$A$2:$B$67,2)</f>
        <v>0</v>
      </c>
      <c r="U25" s="52">
        <f>VLOOKUP(D25,Bodování!$A$2:$B$67,2)</f>
        <v>0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52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4"/>
        <v>0</v>
      </c>
      <c r="AJ25" s="28">
        <f t="shared" si="5"/>
        <v>0</v>
      </c>
      <c r="AK25" s="28">
        <f t="shared" si="6"/>
        <v>2</v>
      </c>
    </row>
    <row r="26" spans="1:37" ht="12.75" customHeight="1">
      <c r="A26" s="39">
        <f t="shared" si="7"/>
      </c>
      <c r="B26" s="23"/>
      <c r="C26" s="37">
        <v>0</v>
      </c>
      <c r="D26" s="37"/>
      <c r="E26" s="37"/>
      <c r="F26" s="37"/>
      <c r="G26" s="37">
        <v>0</v>
      </c>
      <c r="H26" s="37"/>
      <c r="I26" s="37"/>
      <c r="J26" s="37"/>
      <c r="K26" s="37"/>
      <c r="L26" s="37"/>
      <c r="M26" s="37"/>
      <c r="N26" s="37"/>
      <c r="O26" s="37"/>
      <c r="P26" s="37"/>
      <c r="Q26" s="72"/>
      <c r="R26" s="77">
        <f t="shared" si="3"/>
        <v>0</v>
      </c>
      <c r="S26" s="77">
        <f>IF(COUNTBLANK(C26:Q26)&gt;(12-$C$2),R26,R26-VLOOKUP(AJ26,Bodování!$A$2:$B$67,2))</f>
        <v>0</v>
      </c>
      <c r="T26" s="75">
        <f>VLOOKUP(C26,Bodování!$A$2:$B$67,2)</f>
        <v>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52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4"/>
        <v>0</v>
      </c>
      <c r="AJ26" s="28">
        <f t="shared" si="5"/>
        <v>0</v>
      </c>
      <c r="AK26" s="28">
        <f t="shared" si="6"/>
        <v>2</v>
      </c>
    </row>
    <row r="27" spans="1:37" ht="12.75" customHeight="1">
      <c r="A27" s="35">
        <f t="shared" si="7"/>
      </c>
      <c r="B27" s="2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7">
        <f t="shared" si="3"/>
        <v>0</v>
      </c>
      <c r="S27" s="74">
        <f>IF(COUNTBLANK(C27:Q27)&gt;(15-$C$2),R27,R27-VLOOKUP(AJ27,Bodování!$A$2:$B$67,2))</f>
        <v>0</v>
      </c>
      <c r="T27" s="53">
        <f>VLOOKUP(C27,Bodování!$A$2:$B$67,2)</f>
        <v>0</v>
      </c>
      <c r="U27" s="53">
        <f>VLOOKUP(D27,Bodování!$A$2:$B$67,2)</f>
        <v>0</v>
      </c>
      <c r="V27" s="53">
        <f>VLOOKUP(E27,Bodování!$A$2:$B$67,2)</f>
        <v>0</v>
      </c>
      <c r="W27" s="53">
        <f>VLOOKUP(F27,Bodování!$A$2:$B$67,2)</f>
        <v>0</v>
      </c>
      <c r="X27" s="53">
        <f>VLOOKUP(G27,Bodování!$A$2:$B$67,2)</f>
        <v>0</v>
      </c>
      <c r="Y27" s="53">
        <f>VLOOKUP(H27,Bodování!$A$2:$B$67,2)</f>
        <v>0</v>
      </c>
      <c r="Z27" s="53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4"/>
        <v>0</v>
      </c>
      <c r="AJ27" s="12">
        <f t="shared" si="5"/>
        <v>0</v>
      </c>
      <c r="AK27" s="55">
        <f t="shared" si="6"/>
        <v>0</v>
      </c>
    </row>
    <row r="28" spans="1:37" ht="12.75" customHeight="1">
      <c r="A28" s="35">
        <f t="shared" si="7"/>
      </c>
      <c r="B28" s="2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73">
        <f t="shared" si="3"/>
        <v>0</v>
      </c>
      <c r="S28" s="74">
        <f>IF(COUNTBLANK(C28:Q28)&gt;(15-$C$2),R28,R28-VLOOKUP(AJ28,Bodování!$A$2:$B$67,2))</f>
        <v>0</v>
      </c>
      <c r="T28" s="53">
        <f>VLOOKUP(C28,Bodování!$A$2:$B$67,2)</f>
        <v>0</v>
      </c>
      <c r="U28" s="53">
        <f>VLOOKUP(D28,Bodování!$A$2:$B$67,2)</f>
        <v>0</v>
      </c>
      <c r="V28" s="53">
        <f>VLOOKUP(E28,Bodování!$A$2:$B$67,2)</f>
        <v>0</v>
      </c>
      <c r="W28" s="53">
        <f>VLOOKUP(F28,Bodování!$A$2:$B$67,2)</f>
        <v>0</v>
      </c>
      <c r="X28" s="53">
        <f>VLOOKUP(G28,Bodování!$A$2:$B$67,2)</f>
        <v>0</v>
      </c>
      <c r="Y28" s="53">
        <f>VLOOKUP(H28,Bodování!$A$2:$B$67,2)</f>
        <v>0</v>
      </c>
      <c r="Z28" s="53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4"/>
        <v>0</v>
      </c>
      <c r="AJ28" s="12">
        <f t="shared" si="5"/>
        <v>0</v>
      </c>
      <c r="AK28" s="55">
        <f t="shared" si="6"/>
        <v>0</v>
      </c>
    </row>
    <row r="29" spans="1:40" ht="12.75" customHeight="1">
      <c r="A29" s="35">
        <f t="shared" si="7"/>
      </c>
      <c r="B29" s="2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73">
        <f t="shared" si="3"/>
        <v>0</v>
      </c>
      <c r="S29" s="74">
        <f>IF(COUNTBLANK(C29:Q29)&gt;(15-$C$2),R29,R29-VLOOKUP(AJ29,Bodování!$A$2:$B$67,2))</f>
        <v>0</v>
      </c>
      <c r="T29" s="53">
        <f>VLOOKUP(C29,Bodování!$A$2:$B$67,2)</f>
        <v>0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0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4"/>
        <v>0</v>
      </c>
      <c r="AJ29" s="12">
        <f t="shared" si="5"/>
        <v>0</v>
      </c>
      <c r="AK29" s="55">
        <f t="shared" si="6"/>
        <v>0</v>
      </c>
      <c r="AM29" s="60"/>
      <c r="AN29" s="60"/>
    </row>
    <row r="30" spans="1:37" ht="12.75" customHeight="1">
      <c r="A30" s="35">
        <f t="shared" si="7"/>
      </c>
      <c r="B30" s="2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74">
        <f t="shared" si="3"/>
        <v>0</v>
      </c>
      <c r="S30" s="74">
        <f>IF(COUNTBLANK(C30:Q30)&gt;(15-$C$2),R30,R30-VLOOKUP(AJ30,Bodování!$A$2:$B$67,2))</f>
        <v>0</v>
      </c>
      <c r="T30" s="53">
        <f>VLOOKUP(C30,Bodování!$A$2:$B$67,2)</f>
        <v>0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0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4"/>
        <v>0</v>
      </c>
      <c r="AJ30" s="12">
        <f t="shared" si="5"/>
        <v>0</v>
      </c>
      <c r="AK30" s="55">
        <f t="shared" si="6"/>
        <v>0</v>
      </c>
    </row>
    <row r="31" spans="1:37" ht="12.75" customHeight="1">
      <c r="A31" s="35">
        <f t="shared" si="7"/>
      </c>
      <c r="B31" s="2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74">
        <f t="shared" si="3"/>
        <v>0</v>
      </c>
      <c r="S31" s="74">
        <f>IF(COUNTBLANK(C31:Q31)&gt;(15-$C$2),R31,R31-VLOOKUP(AJ31,Bodování!$A$2:$B$67,2))</f>
        <v>0</v>
      </c>
      <c r="T31" s="53">
        <f>VLOOKUP(C31,Bodování!$A$2:$B$67,2)</f>
        <v>0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0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4"/>
        <v>0</v>
      </c>
      <c r="AJ31" s="12">
        <f t="shared" si="5"/>
        <v>0</v>
      </c>
      <c r="AK31" s="55">
        <f t="shared" si="6"/>
        <v>0</v>
      </c>
    </row>
    <row r="32" spans="1:37" ht="12.75" customHeight="1">
      <c r="A32" s="35">
        <f t="shared" si="7"/>
      </c>
      <c r="B32" s="2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74">
        <f t="shared" si="3"/>
        <v>0</v>
      </c>
      <c r="S32" s="74">
        <f>IF(COUNTBLANK(C32:Q32)&gt;(15-$C$2),R32,R32-VLOOKUP(AJ32,Bodování!$A$2:$B$67,2))</f>
        <v>0</v>
      </c>
      <c r="T32" s="53">
        <f>VLOOKUP(C32,Bodování!$A$2:$B$67,2)</f>
        <v>0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0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4"/>
        <v>0</v>
      </c>
      <c r="AJ32" s="12">
        <f t="shared" si="5"/>
        <v>0</v>
      </c>
      <c r="AK32" s="55">
        <f t="shared" si="6"/>
        <v>0</v>
      </c>
    </row>
    <row r="33" spans="1:37" ht="12.75" customHeight="1">
      <c r="A33" s="35">
        <f t="shared" si="7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74">
        <f t="shared" si="3"/>
        <v>0</v>
      </c>
      <c r="S33" s="74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4"/>
        <v>0</v>
      </c>
      <c r="AJ33" s="12">
        <f t="shared" si="5"/>
        <v>0</v>
      </c>
      <c r="AK33" s="55">
        <f t="shared" si="6"/>
        <v>0</v>
      </c>
    </row>
    <row r="34" spans="1:37" ht="12.75" customHeight="1">
      <c r="A34" s="35">
        <f t="shared" si="7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73">
        <f t="shared" si="3"/>
        <v>0</v>
      </c>
      <c r="S34" s="74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4"/>
        <v>0</v>
      </c>
      <c r="AJ34" s="12">
        <f t="shared" si="5"/>
        <v>0</v>
      </c>
      <c r="AK34" s="55">
        <f t="shared" si="6"/>
        <v>0</v>
      </c>
    </row>
    <row r="35" spans="1:37" ht="12.75" customHeight="1">
      <c r="A35" s="35">
        <f t="shared" si="7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74">
        <f t="shared" si="3"/>
        <v>0</v>
      </c>
      <c r="S35" s="74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4"/>
        <v>0</v>
      </c>
      <c r="AJ35" s="12">
        <f t="shared" si="5"/>
        <v>0</v>
      </c>
      <c r="AK35" s="55">
        <f t="shared" si="6"/>
        <v>0</v>
      </c>
    </row>
    <row r="36" spans="1:37" ht="12.75" customHeight="1">
      <c r="A36" s="35">
        <f t="shared" si="7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74">
        <f t="shared" si="3"/>
        <v>0</v>
      </c>
      <c r="S36" s="74">
        <f>IF(COUNTBLANK(C36:Q36)&gt;(15-$C$2),R36,R36-VLOOKUP(AJ36,Bodování!$A$2:$B$67,2))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4"/>
        <v>0</v>
      </c>
      <c r="AJ36" s="12">
        <f t="shared" si="5"/>
        <v>0</v>
      </c>
      <c r="AK36" s="55">
        <f t="shared" si="6"/>
        <v>0</v>
      </c>
    </row>
    <row r="37" spans="1:37" ht="12.75" customHeight="1">
      <c r="A37" s="35">
        <f t="shared" si="7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73">
        <f t="shared" si="3"/>
        <v>0</v>
      </c>
      <c r="S37" s="74">
        <f>IF(COUNTBLANK(C37:Q37)&gt;(15-$C$2),R37,R37-VLOOKUP(AJ37,Bodování!$A$2:$B$67,2))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4"/>
        <v>0</v>
      </c>
      <c r="AJ37" s="12">
        <f t="shared" si="5"/>
        <v>0</v>
      </c>
      <c r="AK37" s="55">
        <f t="shared" si="6"/>
        <v>0</v>
      </c>
    </row>
    <row r="38" spans="1:37" ht="12.75" customHeight="1">
      <c r="A38" s="35">
        <f t="shared" si="7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73">
        <f aca="true" t="shared" si="8" ref="R38:R69">SUM(T38:AH38)</f>
        <v>0</v>
      </c>
      <c r="S38" s="74">
        <f>IF(COUNTBLANK(C38:Q38)&gt;(15-$C$2),R38,R38-VLOOKUP(AJ38,Bodování!$A$2:$B$67,2))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9" ref="AI38:AI69">MINA(C38:Q38)</f>
        <v>0</v>
      </c>
      <c r="AJ38" s="12">
        <f aca="true" t="shared" si="10" ref="AJ38:AJ69">MAX(C38:Q38)</f>
        <v>0</v>
      </c>
      <c r="AK38" s="55">
        <f aca="true" t="shared" si="11" ref="AK38:AK69">COUNT(C38:Q38)</f>
        <v>0</v>
      </c>
    </row>
    <row r="39" spans="1:37" ht="12.75" customHeight="1">
      <c r="A39" s="35">
        <f t="shared" si="7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73">
        <f t="shared" si="8"/>
        <v>0</v>
      </c>
      <c r="S39" s="74">
        <f>IF(COUNTBLANK(C39:Q39)&gt;(15-$C$2),R39,R39-VLOOKUP(AJ39,Bodování!$A$2:$B$67,2))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9"/>
        <v>0</v>
      </c>
      <c r="AJ39" s="12">
        <f t="shared" si="10"/>
        <v>0</v>
      </c>
      <c r="AK39" s="55">
        <f t="shared" si="11"/>
        <v>0</v>
      </c>
    </row>
    <row r="40" spans="1:37" ht="12.75" customHeight="1">
      <c r="A40" s="35">
        <f t="shared" si="7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74">
        <f t="shared" si="8"/>
        <v>0</v>
      </c>
      <c r="S40" s="74">
        <f>IF(COUNTBLANK(C40:Q40)&gt;(15-$C$2),R40,R40-VLOOKUP(AJ40,Bodování!$A$2:$B$67,2))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9"/>
        <v>0</v>
      </c>
      <c r="AJ40" s="12">
        <f t="shared" si="10"/>
        <v>0</v>
      </c>
      <c r="AK40" s="55">
        <f t="shared" si="11"/>
        <v>0</v>
      </c>
    </row>
    <row r="41" spans="1:37" ht="12.75" customHeight="1">
      <c r="A41" s="35">
        <f t="shared" si="7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73">
        <f t="shared" si="8"/>
        <v>0</v>
      </c>
      <c r="S41" s="74">
        <f>IF(COUNTBLANK(C41:Q41)&gt;(15-$C$2),R41,R41-VLOOKUP(AJ41,Bodování!$A$2:$B$67,2))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9"/>
        <v>0</v>
      </c>
      <c r="AJ41" s="12">
        <f t="shared" si="10"/>
        <v>0</v>
      </c>
      <c r="AK41" s="55">
        <f t="shared" si="11"/>
        <v>0</v>
      </c>
    </row>
    <row r="42" spans="1:37" ht="12.75" customHeight="1">
      <c r="A42" s="35">
        <f t="shared" si="7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73">
        <f t="shared" si="8"/>
        <v>0</v>
      </c>
      <c r="S42" s="74">
        <f>IF(COUNTBLANK(C42:Q42)&gt;(15-$C$2),R42,R42-VLOOKUP(AJ42,Bodování!$A$2:$B$67,2))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9"/>
        <v>0</v>
      </c>
      <c r="AJ42" s="12">
        <f t="shared" si="10"/>
        <v>0</v>
      </c>
      <c r="AK42" s="55">
        <f t="shared" si="11"/>
        <v>0</v>
      </c>
    </row>
    <row r="43" spans="1:37" ht="12.75" customHeight="1">
      <c r="A43" s="35">
        <f t="shared" si="7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73">
        <f t="shared" si="8"/>
        <v>0</v>
      </c>
      <c r="S43" s="74">
        <f>IF(COUNTBLANK(C43:Q43)&gt;(15-$C$2),R43,R43-VLOOKUP(AJ43,Bodování!$A$2:$B$67,2))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9"/>
        <v>0</v>
      </c>
      <c r="AJ43" s="12">
        <f t="shared" si="10"/>
        <v>0</v>
      </c>
      <c r="AK43" s="55">
        <f t="shared" si="11"/>
        <v>0</v>
      </c>
    </row>
    <row r="44" spans="1:37" ht="12.75" customHeight="1">
      <c r="A44" s="35">
        <f t="shared" si="7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74">
        <f t="shared" si="8"/>
        <v>0</v>
      </c>
      <c r="S44" s="74">
        <f>IF(COUNTBLANK(C44:Q44)&gt;(15-$C$2),R44,R44-VLOOKUP(AJ44,Bodování!$A$2:$B$67,2))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9"/>
        <v>0</v>
      </c>
      <c r="AJ44" s="12">
        <f t="shared" si="10"/>
        <v>0</v>
      </c>
      <c r="AK44" s="55">
        <f t="shared" si="11"/>
        <v>0</v>
      </c>
    </row>
    <row r="45" spans="1:37" ht="12.75" customHeight="1">
      <c r="A45" s="35">
        <f t="shared" si="7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73">
        <f t="shared" si="8"/>
        <v>0</v>
      </c>
      <c r="S45" s="74">
        <f>IF(COUNTBLANK(C45:Q45)&gt;(15-$C$2),R45,R45-VLOOKUP(AJ45,Bodování!$A$2:$B$67,2))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9"/>
        <v>0</v>
      </c>
      <c r="AJ45" s="12">
        <f t="shared" si="10"/>
        <v>0</v>
      </c>
      <c r="AK45" s="55">
        <f t="shared" si="11"/>
        <v>0</v>
      </c>
    </row>
    <row r="46" spans="1:37" ht="12.75" customHeight="1">
      <c r="A46" s="35">
        <f t="shared" si="7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73">
        <f t="shared" si="8"/>
        <v>0</v>
      </c>
      <c r="S46" s="74">
        <f>IF(COUNTBLANK(C46:Q46)&gt;(15-$C$2),R46,R46-VLOOKUP(AJ46,Bodování!$A$2:$B$67,2))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9"/>
        <v>0</v>
      </c>
      <c r="AJ46" s="12">
        <f t="shared" si="10"/>
        <v>0</v>
      </c>
      <c r="AK46" s="55">
        <f t="shared" si="11"/>
        <v>0</v>
      </c>
    </row>
    <row r="47" spans="1:37" ht="12.75" customHeight="1">
      <c r="A47" s="35">
        <f t="shared" si="7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8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9"/>
        <v>0</v>
      </c>
      <c r="AJ47" s="12">
        <f t="shared" si="10"/>
        <v>0</v>
      </c>
      <c r="AK47" s="55">
        <f t="shared" si="11"/>
        <v>0</v>
      </c>
    </row>
    <row r="48" spans="1:37" ht="12.75" customHeight="1">
      <c r="A48" s="35">
        <f t="shared" si="7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8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9"/>
        <v>0</v>
      </c>
      <c r="AJ48" s="12">
        <f t="shared" si="10"/>
        <v>0</v>
      </c>
      <c r="AK48" s="55">
        <f t="shared" si="11"/>
        <v>0</v>
      </c>
    </row>
    <row r="49" spans="1:37" ht="12.75" customHeight="1">
      <c r="A49" s="35">
        <f t="shared" si="7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8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9"/>
        <v>0</v>
      </c>
      <c r="AJ49" s="12">
        <f t="shared" si="10"/>
        <v>0</v>
      </c>
      <c r="AK49" s="55">
        <f t="shared" si="11"/>
        <v>0</v>
      </c>
    </row>
    <row r="50" spans="1:37" ht="12.75" customHeight="1">
      <c r="A50" s="35">
        <f t="shared" si="7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8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9"/>
        <v>0</v>
      </c>
      <c r="AJ50" s="12">
        <f t="shared" si="10"/>
        <v>0</v>
      </c>
      <c r="AK50" s="55">
        <f t="shared" si="11"/>
        <v>0</v>
      </c>
    </row>
    <row r="51" spans="1:37" ht="12.75" customHeight="1">
      <c r="A51" s="35">
        <f t="shared" si="7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8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9"/>
        <v>0</v>
      </c>
      <c r="AJ51" s="12">
        <f t="shared" si="10"/>
        <v>0</v>
      </c>
      <c r="AK51" s="55">
        <f t="shared" si="11"/>
        <v>0</v>
      </c>
    </row>
    <row r="52" spans="1:37" ht="12.75" customHeight="1">
      <c r="A52" s="35">
        <f t="shared" si="7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8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9"/>
        <v>0</v>
      </c>
      <c r="AJ52" s="12">
        <f t="shared" si="10"/>
        <v>0</v>
      </c>
      <c r="AK52" s="55">
        <f t="shared" si="11"/>
        <v>0</v>
      </c>
    </row>
    <row r="53" spans="1:37" ht="12.75" customHeight="1">
      <c r="A53" s="35">
        <f t="shared" si="7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8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9"/>
        <v>0</v>
      </c>
      <c r="AJ53" s="12">
        <f t="shared" si="10"/>
        <v>0</v>
      </c>
      <c r="AK53" s="55">
        <f t="shared" si="11"/>
        <v>0</v>
      </c>
    </row>
    <row r="54" spans="1:37" ht="12.75" customHeight="1">
      <c r="A54" s="35">
        <f t="shared" si="7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8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9"/>
        <v>0</v>
      </c>
      <c r="AJ54" s="12">
        <f t="shared" si="10"/>
        <v>0</v>
      </c>
      <c r="AK54" s="55">
        <f t="shared" si="11"/>
        <v>0</v>
      </c>
    </row>
    <row r="55" spans="1:37" ht="12.75" customHeight="1">
      <c r="A55" s="35">
        <f t="shared" si="7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8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9"/>
        <v>0</v>
      </c>
      <c r="AJ55" s="12">
        <f t="shared" si="10"/>
        <v>0</v>
      </c>
      <c r="AK55" s="55">
        <f t="shared" si="11"/>
        <v>0</v>
      </c>
    </row>
    <row r="56" spans="1:37" ht="12.75" customHeight="1">
      <c r="A56" s="35">
        <f t="shared" si="7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8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9"/>
        <v>0</v>
      </c>
      <c r="AJ56" s="12">
        <f t="shared" si="10"/>
        <v>0</v>
      </c>
      <c r="AK56" s="55">
        <f t="shared" si="11"/>
        <v>0</v>
      </c>
    </row>
    <row r="57" spans="1:37" ht="12.75" customHeight="1">
      <c r="A57" s="35">
        <f t="shared" si="7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8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9"/>
        <v>0</v>
      </c>
      <c r="AJ57" s="12">
        <f t="shared" si="10"/>
        <v>0</v>
      </c>
      <c r="AK57" s="55">
        <f t="shared" si="11"/>
        <v>0</v>
      </c>
    </row>
    <row r="58" spans="1:37" ht="12.75" customHeight="1">
      <c r="A58" s="35">
        <f t="shared" si="7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8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9"/>
        <v>0</v>
      </c>
      <c r="AJ58" s="12">
        <f t="shared" si="10"/>
        <v>0</v>
      </c>
      <c r="AK58" s="55">
        <f t="shared" si="11"/>
        <v>0</v>
      </c>
    </row>
    <row r="59" spans="1:37" ht="12.75" customHeight="1">
      <c r="A59" s="35">
        <f t="shared" si="7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8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9"/>
        <v>0</v>
      </c>
      <c r="AJ59" s="12">
        <f t="shared" si="10"/>
        <v>0</v>
      </c>
      <c r="AK59" s="55">
        <f t="shared" si="11"/>
        <v>0</v>
      </c>
    </row>
    <row r="60" spans="1:37" ht="12.75" customHeight="1">
      <c r="A60" s="35">
        <f t="shared" si="7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8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9"/>
        <v>0</v>
      </c>
      <c r="AJ60" s="12">
        <f t="shared" si="10"/>
        <v>0</v>
      </c>
      <c r="AK60" s="55">
        <f t="shared" si="11"/>
        <v>0</v>
      </c>
    </row>
    <row r="61" spans="1:37" ht="12.75" customHeight="1">
      <c r="A61" s="35">
        <f t="shared" si="7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8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9"/>
        <v>0</v>
      </c>
      <c r="AJ61" s="12">
        <f t="shared" si="10"/>
        <v>0</v>
      </c>
      <c r="AK61" s="55">
        <f t="shared" si="11"/>
        <v>0</v>
      </c>
    </row>
    <row r="62" spans="1:37" ht="12.75" customHeight="1">
      <c r="A62" s="35">
        <f t="shared" si="7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8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9"/>
        <v>0</v>
      </c>
      <c r="AJ62" s="12">
        <f t="shared" si="10"/>
        <v>0</v>
      </c>
      <c r="AK62" s="55">
        <f t="shared" si="11"/>
        <v>0</v>
      </c>
    </row>
    <row r="63" spans="1:37" ht="12.75" customHeight="1">
      <c r="A63" s="35">
        <f t="shared" si="7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8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9"/>
        <v>0</v>
      </c>
      <c r="AJ63" s="12">
        <f t="shared" si="10"/>
        <v>0</v>
      </c>
      <c r="AK63" s="55">
        <f t="shared" si="11"/>
        <v>0</v>
      </c>
    </row>
    <row r="64" spans="1:37" ht="12.75" customHeight="1">
      <c r="A64" s="35">
        <f t="shared" si="7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8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9"/>
        <v>0</v>
      </c>
      <c r="AJ64" s="12">
        <f t="shared" si="10"/>
        <v>0</v>
      </c>
      <c r="AK64" s="55">
        <f t="shared" si="11"/>
        <v>0</v>
      </c>
    </row>
    <row r="65" spans="1:37" ht="12.75" customHeight="1">
      <c r="A65" s="35">
        <f t="shared" si="7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8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9"/>
        <v>0</v>
      </c>
      <c r="AJ65" s="12">
        <f t="shared" si="10"/>
        <v>0</v>
      </c>
      <c r="AK65" s="55">
        <f t="shared" si="11"/>
        <v>0</v>
      </c>
    </row>
    <row r="66" spans="1:37" ht="12.75" customHeight="1">
      <c r="A66" s="35">
        <f t="shared" si="7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8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9"/>
        <v>0</v>
      </c>
      <c r="AJ66" s="12">
        <f t="shared" si="10"/>
        <v>0</v>
      </c>
      <c r="AK66" s="55">
        <f t="shared" si="11"/>
        <v>0</v>
      </c>
    </row>
    <row r="67" spans="1:37" ht="12.75" customHeight="1">
      <c r="A67" s="35">
        <f t="shared" si="7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8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9"/>
        <v>0</v>
      </c>
      <c r="AJ67" s="12">
        <f t="shared" si="10"/>
        <v>0</v>
      </c>
      <c r="AK67" s="55">
        <f t="shared" si="11"/>
        <v>0</v>
      </c>
    </row>
    <row r="68" spans="1:37" ht="12.75" customHeight="1">
      <c r="A68" s="35">
        <f t="shared" si="7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8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9"/>
        <v>0</v>
      </c>
      <c r="AJ68" s="12">
        <f t="shared" si="10"/>
        <v>0</v>
      </c>
      <c r="AK68" s="55">
        <f t="shared" si="11"/>
        <v>0</v>
      </c>
    </row>
    <row r="69" spans="1:37" ht="12.75" customHeight="1">
      <c r="A69" s="40">
        <f t="shared" si="7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8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9"/>
        <v>0</v>
      </c>
      <c r="AJ69" s="13">
        <f t="shared" si="10"/>
        <v>0</v>
      </c>
      <c r="AK69" s="56">
        <f t="shared" si="11"/>
        <v>0</v>
      </c>
    </row>
    <row r="70" ht="12.75" customHeight="1">
      <c r="C70" s="2">
        <f>IF(ISERROR(MODE(C6:C69)),"",MODE(C6:C69))</f>
        <v>0</v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9">
    <mergeCell ref="AI3:AJ3"/>
    <mergeCell ref="AK3:AK4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97" stopIfTrue="1">
      <formula>(RANK($S6,$S$6:$S$69)&lt;=3)</formula>
    </cfRule>
  </conditionalFormatting>
  <conditionalFormatting sqref="T27:AK69">
    <cfRule type="expression" priority="12" dxfId="98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99" stopIfTrue="1">
      <formula>MODE(AN6:AN69)&gt;=0</formula>
    </cfRule>
  </conditionalFormatting>
  <conditionalFormatting sqref="A27:I69 J28:J69 K27:Q69">
    <cfRule type="expression" priority="7" dxfId="100" stopIfTrue="1">
      <formula>AND((RANK($S27,$S$6:$S$69)&lt;=3),(RANK($S27,$S$6:$S$69)&gt;=1))</formula>
    </cfRule>
    <cfRule type="expression" priority="8" dxfId="98" stopIfTrue="1">
      <formula>($B25)&lt;&gt;""</formula>
    </cfRule>
    <cfRule type="expression" priority="9" dxfId="0" stopIfTrue="1">
      <formula>($B25)=""</formula>
    </cfRule>
  </conditionalFormatting>
  <conditionalFormatting sqref="S30:S69">
    <cfRule type="expression" priority="4" dxfId="101" stopIfTrue="1">
      <formula>AND((RANK($S30,$S$6:$S$69)&lt;=3),(RANK($S30,$S$6:$S$69)&gt;=1))</formula>
    </cfRule>
    <cfRule type="expression" priority="5" dxfId="102" stopIfTrue="1">
      <formula>($B28)&lt;&gt;""</formula>
    </cfRule>
    <cfRule type="expression" priority="6" dxfId="103" stopIfTrue="1">
      <formula>($B28)=""</formula>
    </cfRule>
  </conditionalFormatting>
  <conditionalFormatting sqref="J27">
    <cfRule type="expression" priority="1" dxfId="100">
      <formula>AND((RANK($S27,$S$6:$S$69)&lt;=3),(RANK($S27,$S$6:$S$69)&gt;=1))</formula>
    </cfRule>
    <cfRule type="expression" priority="2" dxfId="98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11" scale="4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2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>
    <tabColor rgb="FFFFFF00"/>
  </sheetPr>
  <dimension ref="A1:AP70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A1" sqref="A1:F1"/>
    </sheetView>
  </sheetViews>
  <sheetFormatPr defaultColWidth="9.00390625" defaultRowHeight="12.75" outlineLevelCol="1"/>
  <cols>
    <col min="1" max="1" width="9.125" style="2" customWidth="1"/>
    <col min="2" max="2" width="20.75390625" style="3" customWidth="1"/>
    <col min="3" max="6" width="7.75390625" style="2" customWidth="1"/>
    <col min="7" max="17" width="7.75390625" style="2" hidden="1" customWidth="1"/>
    <col min="18" max="19" width="9.125" style="2" customWidth="1"/>
    <col min="20" max="23" width="4.75390625" style="1" customWidth="1" outlineLevel="1"/>
    <col min="24" max="34" width="4.75390625" style="1" hidden="1" customWidth="1" outlineLevel="1"/>
    <col min="35" max="37" width="6.75390625" style="2" hidden="1" customWidth="1" outlineLevel="1"/>
    <col min="38" max="38" width="2.875" style="1" hidden="1" customWidth="1" outlineLevel="1"/>
    <col min="39" max="39" width="11.25390625" style="1" hidden="1" customWidth="1" outlineLevel="1"/>
    <col min="40" max="16384" width="9.125" style="1" customWidth="1"/>
  </cols>
  <sheetData>
    <row r="1" spans="1:6" ht="75" customHeight="1">
      <c r="A1" s="161" t="s">
        <v>29</v>
      </c>
      <c r="B1" s="147"/>
      <c r="C1" s="147"/>
      <c r="D1" s="147"/>
      <c r="E1" s="147"/>
      <c r="F1" s="147"/>
    </row>
    <row r="2" spans="1:22" ht="24.75" customHeight="1" thickBot="1">
      <c r="A2" s="148" t="s">
        <v>14</v>
      </c>
      <c r="B2" s="148"/>
      <c r="C2" s="58">
        <v>4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4"/>
      <c r="S2" s="24"/>
      <c r="T2" s="149"/>
      <c r="U2" s="149"/>
      <c r="V2" s="149"/>
    </row>
    <row r="3" spans="1:42" ht="24.75" customHeight="1">
      <c r="A3" s="150" t="s">
        <v>2</v>
      </c>
      <c r="B3" s="152" t="s">
        <v>0</v>
      </c>
      <c r="C3" s="154" t="s">
        <v>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 t="s">
        <v>8</v>
      </c>
      <c r="S3" s="157"/>
      <c r="T3" s="158" t="s">
        <v>9</v>
      </c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60"/>
      <c r="AI3" s="143" t="s">
        <v>12</v>
      </c>
      <c r="AJ3" s="144"/>
      <c r="AK3" s="145" t="s">
        <v>5</v>
      </c>
      <c r="AM3" s="42"/>
      <c r="AN3" s="42"/>
      <c r="AO3" s="42"/>
      <c r="AP3" s="42"/>
    </row>
    <row r="4" spans="1:42" ht="12.75" customHeight="1">
      <c r="A4" s="151"/>
      <c r="B4" s="153"/>
      <c r="C4" s="59">
        <v>43309</v>
      </c>
      <c r="D4" s="59">
        <v>43358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14" t="s">
        <v>6</v>
      </c>
      <c r="S4" s="15" t="s">
        <v>7</v>
      </c>
      <c r="T4" s="21">
        <f aca="true" t="shared" si="0" ref="T4:AH4">C4</f>
        <v>43309</v>
      </c>
      <c r="U4" s="21">
        <f t="shared" si="0"/>
        <v>43358</v>
      </c>
      <c r="V4" s="21">
        <f t="shared" si="0"/>
        <v>0</v>
      </c>
      <c r="W4" s="21">
        <f t="shared" si="0"/>
        <v>0</v>
      </c>
      <c r="X4" s="21">
        <f t="shared" si="0"/>
        <v>0</v>
      </c>
      <c r="Y4" s="21">
        <f t="shared" si="0"/>
        <v>0</v>
      </c>
      <c r="Z4" s="21">
        <f t="shared" si="0"/>
        <v>0</v>
      </c>
      <c r="AA4" s="21">
        <f t="shared" si="0"/>
        <v>0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2">
        <f t="shared" si="0"/>
        <v>0</v>
      </c>
      <c r="AI4" s="17" t="s">
        <v>10</v>
      </c>
      <c r="AJ4" s="16" t="s">
        <v>11</v>
      </c>
      <c r="AK4" s="146"/>
      <c r="AM4" s="42"/>
      <c r="AN4" s="42"/>
      <c r="AO4" s="42"/>
      <c r="AP4" s="42"/>
    </row>
    <row r="5" spans="1:42" s="41" customFormat="1" ht="6.75" customHeight="1" thickBot="1">
      <c r="A5" s="18" t="str">
        <f>A3</f>
        <v>Pořadí</v>
      </c>
      <c r="B5" s="44" t="str">
        <f>B3</f>
        <v>Jezdec:</v>
      </c>
      <c r="C5" s="34">
        <f aca="true" t="shared" si="1" ref="C5:Q5">IF(ISERROR(MODE(C6:C69)),"",MODE(C6:C69))</f>
      </c>
      <c r="D5" s="34">
        <f t="shared" si="1"/>
      </c>
      <c r="E5" s="34">
        <f t="shared" si="1"/>
      </c>
      <c r="F5" s="34">
        <f t="shared" si="1"/>
      </c>
      <c r="G5" s="34">
        <f t="shared" si="1"/>
      </c>
      <c r="H5" s="34">
        <f t="shared" si="1"/>
      </c>
      <c r="I5" s="34">
        <f t="shared" si="1"/>
      </c>
      <c r="J5" s="34">
        <f t="shared" si="1"/>
        <v>0</v>
      </c>
      <c r="K5" s="34">
        <f t="shared" si="1"/>
        <v>0</v>
      </c>
      <c r="L5" s="34">
        <f t="shared" si="1"/>
      </c>
      <c r="M5" s="34">
        <f t="shared" si="1"/>
      </c>
      <c r="N5" s="34">
        <f t="shared" si="1"/>
      </c>
      <c r="O5" s="34">
        <f t="shared" si="1"/>
      </c>
      <c r="P5" s="34">
        <f t="shared" si="1"/>
      </c>
      <c r="Q5" s="34">
        <f t="shared" si="1"/>
      </c>
      <c r="R5" s="19" t="str">
        <f aca="true" t="shared" si="2" ref="R5:AJ5">R4</f>
        <v>celkem</v>
      </c>
      <c r="S5" s="20" t="str">
        <f t="shared" si="2"/>
        <v>upravené</v>
      </c>
      <c r="T5" s="32">
        <f t="shared" si="2"/>
        <v>43309</v>
      </c>
      <c r="U5" s="32">
        <f t="shared" si="2"/>
        <v>43358</v>
      </c>
      <c r="V5" s="32">
        <f t="shared" si="2"/>
        <v>0</v>
      </c>
      <c r="W5" s="32">
        <f t="shared" si="2"/>
        <v>0</v>
      </c>
      <c r="X5" s="32">
        <f t="shared" si="2"/>
        <v>0</v>
      </c>
      <c r="Y5" s="32">
        <f t="shared" si="2"/>
        <v>0</v>
      </c>
      <c r="Z5" s="32">
        <f t="shared" si="2"/>
        <v>0</v>
      </c>
      <c r="AA5" s="32">
        <f t="shared" si="2"/>
        <v>0</v>
      </c>
      <c r="AB5" s="32">
        <f t="shared" si="2"/>
        <v>0</v>
      </c>
      <c r="AC5" s="32">
        <f t="shared" si="2"/>
        <v>0</v>
      </c>
      <c r="AD5" s="32">
        <f t="shared" si="2"/>
        <v>0</v>
      </c>
      <c r="AE5" s="32">
        <f t="shared" si="2"/>
        <v>0</v>
      </c>
      <c r="AF5" s="32">
        <f t="shared" si="2"/>
        <v>0</v>
      </c>
      <c r="AG5" s="32">
        <f t="shared" si="2"/>
        <v>0</v>
      </c>
      <c r="AH5" s="33">
        <f t="shared" si="2"/>
        <v>0</v>
      </c>
      <c r="AI5" s="29" t="str">
        <f t="shared" si="2"/>
        <v>nejlepší</v>
      </c>
      <c r="AJ5" s="30" t="str">
        <f t="shared" si="2"/>
        <v>nejhorší</v>
      </c>
      <c r="AK5" s="31" t="s">
        <v>13</v>
      </c>
      <c r="AM5" s="43"/>
      <c r="AN5" s="43"/>
      <c r="AO5" s="43"/>
      <c r="AP5" s="43"/>
    </row>
    <row r="6" spans="1:42" ht="12.75" customHeight="1">
      <c r="A6" s="62">
        <f>IF(B6&lt;&gt;"",RANK(S6,S$6:S$69),"")</f>
        <v>1</v>
      </c>
      <c r="B6" s="63" t="s">
        <v>26</v>
      </c>
      <c r="C6" s="64">
        <v>2</v>
      </c>
      <c r="D6" s="64">
        <v>1</v>
      </c>
      <c r="E6" s="64"/>
      <c r="F6" s="64"/>
      <c r="G6" s="64"/>
      <c r="H6" s="64"/>
      <c r="I6" s="64"/>
      <c r="J6" s="64">
        <v>0</v>
      </c>
      <c r="K6" s="64">
        <v>0</v>
      </c>
      <c r="L6" s="64"/>
      <c r="M6" s="64"/>
      <c r="N6" s="64"/>
      <c r="O6" s="64"/>
      <c r="P6" s="64"/>
      <c r="Q6" s="64"/>
      <c r="R6" s="70">
        <f aca="true" t="shared" si="3" ref="R6:R37">SUM(T6:AH6)</f>
        <v>95</v>
      </c>
      <c r="S6" s="69">
        <f aca="true" t="shared" si="4" ref="S6:S32">R6</f>
        <v>95</v>
      </c>
      <c r="T6" s="65">
        <f>VLOOKUP(C6,Bodování!$A$2:$B$67,2)</f>
        <v>45</v>
      </c>
      <c r="U6" s="65">
        <f>VLOOKUP(D6,Bodování!$A$2:$B$67,2)</f>
        <v>50</v>
      </c>
      <c r="V6" s="65">
        <f>VLOOKUP(E6,Bodování!$A$2:$B$67,2)</f>
        <v>0</v>
      </c>
      <c r="W6" s="65">
        <f>VLOOKUP(F6,Bodování!$A$2:$B$67,2)</f>
        <v>0</v>
      </c>
      <c r="X6" s="65">
        <f>VLOOKUP(G6,Bodování!$A$2:$B$67,2)</f>
        <v>0</v>
      </c>
      <c r="Y6" s="65">
        <f>VLOOKUP(H6,Bodování!$A$2:$B$67,2)</f>
        <v>0</v>
      </c>
      <c r="Z6" s="65">
        <f>VLOOKUP(I6,Bodování!$A$2:$B$67,2)</f>
        <v>0</v>
      </c>
      <c r="AA6" s="65">
        <f>VLOOKUP(J6,Bodování!$A$2:$B$67,2)</f>
        <v>0</v>
      </c>
      <c r="AB6" s="65">
        <f>VLOOKUP(K6,Bodování!$A$2:$B$67,2)</f>
        <v>0</v>
      </c>
      <c r="AC6" s="65">
        <f>VLOOKUP(L6,Bodování!$A$2:$B$67,2)</f>
        <v>0</v>
      </c>
      <c r="AD6" s="65">
        <f>VLOOKUP(M6,Bodování!$A$2:$B$67,2)</f>
        <v>0</v>
      </c>
      <c r="AE6" s="65">
        <f>VLOOKUP(N6,Bodování!$A$2:$B$67,2)</f>
        <v>0</v>
      </c>
      <c r="AF6" s="65">
        <f>VLOOKUP(O6,Bodování!$A$2:$B$67,2)</f>
        <v>0</v>
      </c>
      <c r="AG6" s="65">
        <f>VLOOKUP(P6,Bodování!$A$2:$B$67,2)</f>
        <v>0</v>
      </c>
      <c r="AH6" s="65">
        <f>VLOOKUP(Q6,Bodování!$A$2:$B$67,2)</f>
        <v>0</v>
      </c>
      <c r="AI6" s="66">
        <f aca="true" t="shared" si="5" ref="AI6:AI37">MINA(C6:Q6)</f>
        <v>0</v>
      </c>
      <c r="AJ6" s="66">
        <f aca="true" t="shared" si="6" ref="AJ6:AJ37">MAX(C6:Q6)</f>
        <v>2</v>
      </c>
      <c r="AK6" s="66">
        <f aca="true" t="shared" si="7" ref="AK6:AK37">COUNT(C6:Q6)</f>
        <v>4</v>
      </c>
      <c r="AM6" s="42"/>
      <c r="AN6" s="42"/>
      <c r="AO6" s="42"/>
      <c r="AP6" s="42"/>
    </row>
    <row r="7" spans="1:42" ht="12.75" customHeight="1">
      <c r="A7" s="39">
        <f aca="true" t="shared" si="8" ref="A7:A69">IF(B7="","",IF(RANK(S7,S$6:S$69)=RANK(S6,S$6:S$69),"",RANK(S7,S$6:S$69)))</f>
        <v>2</v>
      </c>
      <c r="B7" s="23" t="s">
        <v>57</v>
      </c>
      <c r="C7" s="37">
        <v>4</v>
      </c>
      <c r="D7" s="37">
        <v>2</v>
      </c>
      <c r="E7" s="37"/>
      <c r="F7" s="37"/>
      <c r="G7" s="37"/>
      <c r="H7" s="37"/>
      <c r="I7" s="37"/>
      <c r="J7" s="37">
        <v>0</v>
      </c>
      <c r="K7" s="37">
        <v>0</v>
      </c>
      <c r="L7" s="37"/>
      <c r="M7" s="37"/>
      <c r="N7" s="37"/>
      <c r="O7" s="37"/>
      <c r="P7" s="37"/>
      <c r="Q7" s="37"/>
      <c r="R7" s="68">
        <f t="shared" si="3"/>
        <v>85</v>
      </c>
      <c r="S7" s="67">
        <f t="shared" si="4"/>
        <v>85</v>
      </c>
      <c r="T7" s="52">
        <f>VLOOKUP(C7,Bodování!$A$2:$B$67,2)</f>
        <v>40</v>
      </c>
      <c r="U7" s="52">
        <f>VLOOKUP(D7,Bodování!$A$2:$B$67,2)</f>
        <v>45</v>
      </c>
      <c r="V7" s="52">
        <f>VLOOKUP(E7,Bodování!$A$2:$B$67,2)</f>
        <v>0</v>
      </c>
      <c r="W7" s="52">
        <f>VLOOKUP(F7,Bodování!$A$2:$B$67,2)</f>
        <v>0</v>
      </c>
      <c r="X7" s="52">
        <f>VLOOKUP(G7,Bodování!$A$2:$B$67,2)</f>
        <v>0</v>
      </c>
      <c r="Y7" s="52">
        <f>VLOOKUP(H7,Bodování!$A$2:$B$67,2)</f>
        <v>0</v>
      </c>
      <c r="Z7" s="52">
        <f>VLOOKUP(I7,Bodování!$A$2:$B$67,2)</f>
        <v>0</v>
      </c>
      <c r="AA7" s="52">
        <f>VLOOKUP(J7,Bodování!$A$2:$B$67,2)</f>
        <v>0</v>
      </c>
      <c r="AB7" s="52">
        <f>VLOOKUP(K7,Bodování!$A$2:$B$67,2)</f>
        <v>0</v>
      </c>
      <c r="AC7" s="52">
        <f>VLOOKUP(L7,Bodování!$A$2:$B$67,2)</f>
        <v>0</v>
      </c>
      <c r="AD7" s="52">
        <f>VLOOKUP(M7,Bodování!$A$2:$B$67,2)</f>
        <v>0</v>
      </c>
      <c r="AE7" s="52">
        <f>VLOOKUP(N7,Bodování!$A$2:$B$67,2)</f>
        <v>0</v>
      </c>
      <c r="AF7" s="52">
        <f>VLOOKUP(O7,Bodování!$A$2:$B$67,2)</f>
        <v>0</v>
      </c>
      <c r="AG7" s="52">
        <f>VLOOKUP(P7,Bodování!$A$2:$B$67,2)</f>
        <v>0</v>
      </c>
      <c r="AH7" s="52">
        <f>VLOOKUP(Q7,Bodování!$A$2:$B$67,2)</f>
        <v>0</v>
      </c>
      <c r="AI7" s="28">
        <f t="shared" si="5"/>
        <v>0</v>
      </c>
      <c r="AJ7" s="28">
        <f t="shared" si="6"/>
        <v>4</v>
      </c>
      <c r="AK7" s="28">
        <f t="shared" si="7"/>
        <v>4</v>
      </c>
      <c r="AM7" s="42"/>
      <c r="AN7" s="42"/>
      <c r="AO7" s="42"/>
      <c r="AP7" s="42"/>
    </row>
    <row r="8" spans="1:42" ht="12.75" customHeight="1">
      <c r="A8" s="39">
        <f t="shared" si="8"/>
        <v>3</v>
      </c>
      <c r="B8" s="23" t="s">
        <v>56</v>
      </c>
      <c r="C8" s="37">
        <v>3</v>
      </c>
      <c r="D8" s="37">
        <v>4</v>
      </c>
      <c r="E8" s="37"/>
      <c r="F8" s="37"/>
      <c r="G8" s="37"/>
      <c r="H8" s="37"/>
      <c r="I8" s="37"/>
      <c r="J8" s="37">
        <v>0</v>
      </c>
      <c r="K8" s="37">
        <v>0</v>
      </c>
      <c r="L8" s="37"/>
      <c r="M8" s="37"/>
      <c r="N8" s="37"/>
      <c r="O8" s="37"/>
      <c r="P8" s="37"/>
      <c r="Q8" s="37"/>
      <c r="R8" s="68">
        <f t="shared" si="3"/>
        <v>82</v>
      </c>
      <c r="S8" s="67">
        <f t="shared" si="4"/>
        <v>82</v>
      </c>
      <c r="T8" s="52">
        <f>VLOOKUP(C8,Bodování!$A$2:$B$67,2)</f>
        <v>42</v>
      </c>
      <c r="U8" s="52">
        <f>VLOOKUP(D8,Bodování!$A$2:$B$67,2)</f>
        <v>40</v>
      </c>
      <c r="V8" s="52">
        <f>VLOOKUP(E8,Bodování!$A$2:$B$67,2)</f>
        <v>0</v>
      </c>
      <c r="W8" s="52">
        <f>VLOOKUP(F8,Bodování!$A$2:$B$67,2)</f>
        <v>0</v>
      </c>
      <c r="X8" s="52">
        <f>VLOOKUP(G8,Bodování!$A$2:$B$67,2)</f>
        <v>0</v>
      </c>
      <c r="Y8" s="52">
        <f>VLOOKUP(H8,Bodování!$A$2:$B$67,2)</f>
        <v>0</v>
      </c>
      <c r="Z8" s="52">
        <f>VLOOKUP(I8,Bodování!$A$2:$B$67,2)</f>
        <v>0</v>
      </c>
      <c r="AA8" s="52">
        <f>VLOOKUP(J8,Bodování!$A$2:$B$67,2)</f>
        <v>0</v>
      </c>
      <c r="AB8" s="52">
        <f>VLOOKUP(K8,Bodování!$A$2:$B$67,2)</f>
        <v>0</v>
      </c>
      <c r="AC8" s="52">
        <f>VLOOKUP(L8,Bodování!$A$2:$B$67,2)</f>
        <v>0</v>
      </c>
      <c r="AD8" s="52">
        <f>VLOOKUP(M8,Bodování!$A$2:$B$67,2)</f>
        <v>0</v>
      </c>
      <c r="AE8" s="52">
        <f>VLOOKUP(N8,Bodování!$A$2:$B$67,2)</f>
        <v>0</v>
      </c>
      <c r="AF8" s="52">
        <f>VLOOKUP(O8,Bodování!$A$2:$B$67,2)</f>
        <v>0</v>
      </c>
      <c r="AG8" s="52">
        <f>VLOOKUP(P8,Bodování!$A$2:$B$67,2)</f>
        <v>0</v>
      </c>
      <c r="AH8" s="52">
        <f>VLOOKUP(Q8,Bodování!$A$2:$B$67,2)</f>
        <v>0</v>
      </c>
      <c r="AI8" s="28">
        <f t="shared" si="5"/>
        <v>0</v>
      </c>
      <c r="AJ8" s="28">
        <f t="shared" si="6"/>
        <v>4</v>
      </c>
      <c r="AK8" s="28">
        <f t="shared" si="7"/>
        <v>4</v>
      </c>
      <c r="AM8" s="42"/>
      <c r="AN8" s="42"/>
      <c r="AO8" s="42"/>
      <c r="AP8" s="42"/>
    </row>
    <row r="9" spans="1:42" ht="12.75" customHeight="1">
      <c r="A9" s="39">
        <f t="shared" si="8"/>
        <v>4</v>
      </c>
      <c r="B9" s="23" t="s">
        <v>22</v>
      </c>
      <c r="C9" s="37">
        <v>11</v>
      </c>
      <c r="D9" s="37">
        <v>3</v>
      </c>
      <c r="E9" s="37"/>
      <c r="F9" s="37"/>
      <c r="G9" s="37"/>
      <c r="H9" s="37"/>
      <c r="I9" s="37"/>
      <c r="J9" s="37">
        <v>0</v>
      </c>
      <c r="K9" s="37">
        <v>0</v>
      </c>
      <c r="L9" s="37"/>
      <c r="M9" s="37"/>
      <c r="N9" s="37"/>
      <c r="O9" s="37"/>
      <c r="P9" s="37"/>
      <c r="Q9" s="37"/>
      <c r="R9" s="68">
        <f t="shared" si="3"/>
        <v>75</v>
      </c>
      <c r="S9" s="67">
        <f t="shared" si="4"/>
        <v>75</v>
      </c>
      <c r="T9" s="52">
        <f>VLOOKUP(C9,Bodování!$A$2:$B$67,2)</f>
        <v>33</v>
      </c>
      <c r="U9" s="52">
        <f>VLOOKUP(D9,Bodování!$A$2:$B$67,2)</f>
        <v>42</v>
      </c>
      <c r="V9" s="52">
        <f>VLOOKUP(E9,Bodování!$A$2:$B$67,2)</f>
        <v>0</v>
      </c>
      <c r="W9" s="52">
        <f>VLOOKUP(F9,Bodování!$A$2:$B$67,2)</f>
        <v>0</v>
      </c>
      <c r="X9" s="52">
        <f>VLOOKUP(G9,Bodování!$A$2:$B$67,2)</f>
        <v>0</v>
      </c>
      <c r="Y9" s="52">
        <f>VLOOKUP(H9,Bodování!$A$2:$B$67,2)</f>
        <v>0</v>
      </c>
      <c r="Z9" s="52">
        <f>VLOOKUP(I9,Bodování!$A$2:$B$67,2)</f>
        <v>0</v>
      </c>
      <c r="AA9" s="52">
        <f>VLOOKUP(J9,Bodování!$A$2:$B$67,2)</f>
        <v>0</v>
      </c>
      <c r="AB9" s="52">
        <f>VLOOKUP(K9,Bodování!$A$2:$B$67,2)</f>
        <v>0</v>
      </c>
      <c r="AC9" s="52">
        <f>VLOOKUP(L9,Bodování!$A$2:$B$67,2)</f>
        <v>0</v>
      </c>
      <c r="AD9" s="52">
        <f>VLOOKUP(M9,Bodování!$A$2:$B$67,2)</f>
        <v>0</v>
      </c>
      <c r="AE9" s="52">
        <f>VLOOKUP(N9,Bodování!$A$2:$B$67,2)</f>
        <v>0</v>
      </c>
      <c r="AF9" s="52">
        <f>VLOOKUP(O9,Bodování!$A$2:$B$67,2)</f>
        <v>0</v>
      </c>
      <c r="AG9" s="52">
        <f>VLOOKUP(P9,Bodování!$A$2:$B$67,2)</f>
        <v>0</v>
      </c>
      <c r="AH9" s="52">
        <f>VLOOKUP(Q9,Bodování!$A$2:$B$67,2)</f>
        <v>0</v>
      </c>
      <c r="AI9" s="28">
        <f t="shared" si="5"/>
        <v>0</v>
      </c>
      <c r="AJ9" s="28">
        <f t="shared" si="6"/>
        <v>11</v>
      </c>
      <c r="AK9" s="28">
        <f t="shared" si="7"/>
        <v>4</v>
      </c>
      <c r="AM9" s="42"/>
      <c r="AN9" s="42"/>
      <c r="AO9" s="42"/>
      <c r="AP9" s="42"/>
    </row>
    <row r="10" spans="1:42" ht="12.75" customHeight="1">
      <c r="A10" s="39">
        <f t="shared" si="8"/>
        <v>5</v>
      </c>
      <c r="B10" s="23" t="s">
        <v>16</v>
      </c>
      <c r="C10" s="37">
        <v>10</v>
      </c>
      <c r="D10" s="37">
        <v>5</v>
      </c>
      <c r="E10" s="37"/>
      <c r="F10" s="37"/>
      <c r="G10" s="37"/>
      <c r="H10" s="37"/>
      <c r="I10" s="37"/>
      <c r="J10" s="37">
        <v>0</v>
      </c>
      <c r="K10" s="37">
        <v>0</v>
      </c>
      <c r="L10" s="37"/>
      <c r="M10" s="37"/>
      <c r="N10" s="37"/>
      <c r="O10" s="37"/>
      <c r="P10" s="37"/>
      <c r="Q10" s="37"/>
      <c r="R10" s="68">
        <f t="shared" si="3"/>
        <v>73</v>
      </c>
      <c r="S10" s="67">
        <f t="shared" si="4"/>
        <v>73</v>
      </c>
      <c r="T10" s="52">
        <f>VLOOKUP(C10,Bodování!$A$2:$B$67,2)</f>
        <v>34</v>
      </c>
      <c r="U10" s="52">
        <f>VLOOKUP(D10,Bodování!$A$2:$B$67,2)</f>
        <v>39</v>
      </c>
      <c r="V10" s="52">
        <f>VLOOKUP(E10,Bodování!$A$2:$B$67,2)</f>
        <v>0</v>
      </c>
      <c r="W10" s="52">
        <f>VLOOKUP(F10,Bodování!$A$2:$B$67,2)</f>
        <v>0</v>
      </c>
      <c r="X10" s="52">
        <f>VLOOKUP(G10,Bodování!$A$2:$B$67,2)</f>
        <v>0</v>
      </c>
      <c r="Y10" s="52">
        <f>VLOOKUP(H10,Bodování!$A$2:$B$67,2)</f>
        <v>0</v>
      </c>
      <c r="Z10" s="52">
        <f>VLOOKUP(I10,Bodování!$A$2:$B$67,2)</f>
        <v>0</v>
      </c>
      <c r="AA10" s="52">
        <f>VLOOKUP(J10,Bodování!$A$2:$B$67,2)</f>
        <v>0</v>
      </c>
      <c r="AB10" s="52">
        <f>VLOOKUP(K10,Bodování!$A$2:$B$67,2)</f>
        <v>0</v>
      </c>
      <c r="AC10" s="52">
        <f>VLOOKUP(L10,Bodování!$A$2:$B$67,2)</f>
        <v>0</v>
      </c>
      <c r="AD10" s="52">
        <f>VLOOKUP(M10,Bodování!$A$2:$B$67,2)</f>
        <v>0</v>
      </c>
      <c r="AE10" s="52">
        <f>VLOOKUP(N10,Bodování!$A$2:$B$67,2)</f>
        <v>0</v>
      </c>
      <c r="AF10" s="52">
        <f>VLOOKUP(O10,Bodování!$A$2:$B$67,2)</f>
        <v>0</v>
      </c>
      <c r="AG10" s="52">
        <f>VLOOKUP(P10,Bodování!$A$2:$B$67,2)</f>
        <v>0</v>
      </c>
      <c r="AH10" s="52">
        <f>VLOOKUP(Q10,Bodování!$A$2:$B$67,2)</f>
        <v>0</v>
      </c>
      <c r="AI10" s="28">
        <f t="shared" si="5"/>
        <v>0</v>
      </c>
      <c r="AJ10" s="28">
        <f t="shared" si="6"/>
        <v>10</v>
      </c>
      <c r="AK10" s="28">
        <f t="shared" si="7"/>
        <v>4</v>
      </c>
      <c r="AM10" s="42"/>
      <c r="AN10" s="42"/>
      <c r="AO10" s="42"/>
      <c r="AP10" s="42"/>
    </row>
    <row r="11" spans="1:42" ht="12.75" customHeight="1">
      <c r="A11" s="39">
        <f t="shared" si="8"/>
        <v>6</v>
      </c>
      <c r="B11" s="23" t="s">
        <v>67</v>
      </c>
      <c r="C11" s="61">
        <v>17</v>
      </c>
      <c r="D11" s="61">
        <v>6</v>
      </c>
      <c r="E11" s="61"/>
      <c r="F11" s="61"/>
      <c r="G11" s="61"/>
      <c r="H11" s="61"/>
      <c r="I11" s="61"/>
      <c r="J11" s="61">
        <v>0</v>
      </c>
      <c r="K11" s="61">
        <v>0</v>
      </c>
      <c r="L11" s="61"/>
      <c r="M11" s="61"/>
      <c r="N11" s="61"/>
      <c r="O11" s="61"/>
      <c r="P11" s="61"/>
      <c r="Q11" s="61"/>
      <c r="R11" s="68">
        <f t="shared" si="3"/>
        <v>65</v>
      </c>
      <c r="S11" s="67">
        <f t="shared" si="4"/>
        <v>65</v>
      </c>
      <c r="T11" s="52">
        <f>VLOOKUP(C11,Bodování!$A$2:$B$67,2)</f>
        <v>27</v>
      </c>
      <c r="U11" s="52">
        <f>VLOOKUP(D11,Bodování!$A$2:$B$67,2)</f>
        <v>38</v>
      </c>
      <c r="V11" s="52">
        <f>VLOOKUP(E11,Bodování!$A$2:$B$67,2)</f>
        <v>0</v>
      </c>
      <c r="W11" s="52">
        <f>VLOOKUP(F11,Bodování!$A$2:$B$67,2)</f>
        <v>0</v>
      </c>
      <c r="X11" s="52">
        <f>VLOOKUP(G11,Bodování!$A$2:$B$67,2)</f>
        <v>0</v>
      </c>
      <c r="Y11" s="52">
        <f>VLOOKUP(H11,Bodování!$A$2:$B$67,2)</f>
        <v>0</v>
      </c>
      <c r="Z11" s="52">
        <f>VLOOKUP(I11,Bodování!$A$2:$B$67,2)</f>
        <v>0</v>
      </c>
      <c r="AA11" s="52">
        <f>VLOOKUP(J11,Bodování!$A$2:$B$67,2)</f>
        <v>0</v>
      </c>
      <c r="AB11" s="52">
        <f>VLOOKUP(K11,Bodování!$A$2:$B$67,2)</f>
        <v>0</v>
      </c>
      <c r="AC11" s="52">
        <f>VLOOKUP(L11,Bodování!$A$2:$B$67,2)</f>
        <v>0</v>
      </c>
      <c r="AD11" s="52">
        <f>VLOOKUP(M11,Bodování!$A$2:$B$67,2)</f>
        <v>0</v>
      </c>
      <c r="AE11" s="52">
        <f>VLOOKUP(N11,Bodování!$A$2:$B$67,2)</f>
        <v>0</v>
      </c>
      <c r="AF11" s="52">
        <f>VLOOKUP(O11,Bodování!$A$2:$B$67,2)</f>
        <v>0</v>
      </c>
      <c r="AG11" s="52">
        <f>VLOOKUP(P11,Bodování!$A$2:$B$67,2)</f>
        <v>0</v>
      </c>
      <c r="AH11" s="52">
        <f>VLOOKUP(Q11,Bodování!$A$2:$B$67,2)</f>
        <v>0</v>
      </c>
      <c r="AI11" s="28">
        <f t="shared" si="5"/>
        <v>0</v>
      </c>
      <c r="AJ11" s="28">
        <f t="shared" si="6"/>
        <v>17</v>
      </c>
      <c r="AK11" s="28">
        <f t="shared" si="7"/>
        <v>4</v>
      </c>
      <c r="AM11" s="42"/>
      <c r="AN11" s="42"/>
      <c r="AO11" s="42"/>
      <c r="AP11" s="42"/>
    </row>
    <row r="12" spans="1:42" ht="12.75" customHeight="1">
      <c r="A12" s="39">
        <f t="shared" si="8"/>
      </c>
      <c r="B12" s="23" t="s">
        <v>63</v>
      </c>
      <c r="C12" s="37">
        <v>12</v>
      </c>
      <c r="D12" s="37">
        <v>11</v>
      </c>
      <c r="E12" s="37"/>
      <c r="F12" s="37"/>
      <c r="G12" s="37"/>
      <c r="H12" s="37"/>
      <c r="I12" s="37"/>
      <c r="J12" s="37">
        <v>0</v>
      </c>
      <c r="K12" s="37">
        <v>0</v>
      </c>
      <c r="L12" s="37"/>
      <c r="M12" s="37"/>
      <c r="N12" s="37"/>
      <c r="O12" s="37"/>
      <c r="P12" s="37"/>
      <c r="Q12" s="37"/>
      <c r="R12" s="68">
        <f t="shared" si="3"/>
        <v>65</v>
      </c>
      <c r="S12" s="67">
        <f t="shared" si="4"/>
        <v>65</v>
      </c>
      <c r="T12" s="52">
        <f>VLOOKUP(C12,Bodování!$A$2:$B$67,2)</f>
        <v>32</v>
      </c>
      <c r="U12" s="52">
        <f>VLOOKUP(D12,Bodování!$A$2:$B$67,2)</f>
        <v>33</v>
      </c>
      <c r="V12" s="52">
        <f>VLOOKUP(E12,Bodování!$A$2:$B$67,2)</f>
        <v>0</v>
      </c>
      <c r="W12" s="52">
        <f>VLOOKUP(F12,Bodování!$A$2:$B$67,2)</f>
        <v>0</v>
      </c>
      <c r="X12" s="52">
        <f>VLOOKUP(G12,Bodování!$A$2:$B$67,2)</f>
        <v>0</v>
      </c>
      <c r="Y12" s="52">
        <f>VLOOKUP(H12,Bodování!$A$2:$B$67,2)</f>
        <v>0</v>
      </c>
      <c r="Z12" s="52">
        <f>VLOOKUP(I12,Bodování!$A$2:$B$67,2)</f>
        <v>0</v>
      </c>
      <c r="AA12" s="52">
        <f>VLOOKUP(J12,Bodování!$A$2:$B$67,2)</f>
        <v>0</v>
      </c>
      <c r="AB12" s="52">
        <f>VLOOKUP(K12,Bodování!$A$2:$B$67,2)</f>
        <v>0</v>
      </c>
      <c r="AC12" s="52">
        <f>VLOOKUP(L12,Bodování!$A$2:$B$67,2)</f>
        <v>0</v>
      </c>
      <c r="AD12" s="52">
        <f>VLOOKUP(M12,Bodování!$A$2:$B$67,2)</f>
        <v>0</v>
      </c>
      <c r="AE12" s="52">
        <f>VLOOKUP(N12,Bodování!$A$2:$B$67,2)</f>
        <v>0</v>
      </c>
      <c r="AF12" s="52">
        <f>VLOOKUP(O12,Bodování!$A$2:$B$67,2)</f>
        <v>0</v>
      </c>
      <c r="AG12" s="52">
        <f>VLOOKUP(P12,Bodování!$A$2:$B$67,2)</f>
        <v>0</v>
      </c>
      <c r="AH12" s="52">
        <f>VLOOKUP(Q12,Bodování!$A$2:$B$67,2)</f>
        <v>0</v>
      </c>
      <c r="AI12" s="28">
        <f t="shared" si="5"/>
        <v>0</v>
      </c>
      <c r="AJ12" s="28">
        <f t="shared" si="6"/>
        <v>12</v>
      </c>
      <c r="AK12" s="28">
        <f t="shared" si="7"/>
        <v>4</v>
      </c>
      <c r="AM12" s="42"/>
      <c r="AN12" s="42"/>
      <c r="AO12" s="42"/>
      <c r="AP12" s="42"/>
    </row>
    <row r="13" spans="1:42" ht="12.75" customHeight="1">
      <c r="A13" s="39">
        <f t="shared" si="8"/>
        <v>8</v>
      </c>
      <c r="B13" s="23" t="s">
        <v>21</v>
      </c>
      <c r="C13" s="37">
        <v>16</v>
      </c>
      <c r="D13" s="37">
        <v>10</v>
      </c>
      <c r="E13" s="37"/>
      <c r="F13" s="37"/>
      <c r="G13" s="37"/>
      <c r="H13" s="37"/>
      <c r="I13" s="37"/>
      <c r="J13" s="37">
        <v>0</v>
      </c>
      <c r="K13" s="37">
        <v>0</v>
      </c>
      <c r="L13" s="37"/>
      <c r="M13" s="37"/>
      <c r="N13" s="37"/>
      <c r="O13" s="37"/>
      <c r="P13" s="37"/>
      <c r="Q13" s="37"/>
      <c r="R13" s="68">
        <f t="shared" si="3"/>
        <v>62</v>
      </c>
      <c r="S13" s="67">
        <f t="shared" si="4"/>
        <v>62</v>
      </c>
      <c r="T13" s="52">
        <f>VLOOKUP(C13,Bodování!$A$2:$B$67,2)</f>
        <v>28</v>
      </c>
      <c r="U13" s="52">
        <f>VLOOKUP(D13,Bodování!$A$2:$B$67,2)</f>
        <v>34</v>
      </c>
      <c r="V13" s="52">
        <f>VLOOKUP(E13,Bodování!$A$2:$B$67,2)</f>
        <v>0</v>
      </c>
      <c r="W13" s="52">
        <f>VLOOKUP(F13,Bodování!$A$2:$B$67,2)</f>
        <v>0</v>
      </c>
      <c r="X13" s="52">
        <f>VLOOKUP(G13,Bodování!$A$2:$B$67,2)</f>
        <v>0</v>
      </c>
      <c r="Y13" s="52">
        <f>VLOOKUP(H13,Bodování!$A$2:$B$67,2)</f>
        <v>0</v>
      </c>
      <c r="Z13" s="52">
        <f>VLOOKUP(I13,Bodování!$A$2:$B$67,2)</f>
        <v>0</v>
      </c>
      <c r="AA13" s="52">
        <f>VLOOKUP(J13,Bodování!$A$2:$B$67,2)</f>
        <v>0</v>
      </c>
      <c r="AB13" s="52">
        <f>VLOOKUP(K13,Bodování!$A$2:$B$67,2)</f>
        <v>0</v>
      </c>
      <c r="AC13" s="52">
        <f>VLOOKUP(L13,Bodování!$A$2:$B$67,2)</f>
        <v>0</v>
      </c>
      <c r="AD13" s="52">
        <f>VLOOKUP(M13,Bodování!$A$2:$B$67,2)</f>
        <v>0</v>
      </c>
      <c r="AE13" s="52">
        <f>VLOOKUP(N13,Bodování!$A$2:$B$67,2)</f>
        <v>0</v>
      </c>
      <c r="AF13" s="52">
        <f>VLOOKUP(O13,Bodování!$A$2:$B$67,2)</f>
        <v>0</v>
      </c>
      <c r="AG13" s="52">
        <f>VLOOKUP(P13,Bodování!$A$2:$B$67,2)</f>
        <v>0</v>
      </c>
      <c r="AH13" s="52">
        <f>VLOOKUP(Q13,Bodování!$A$2:$B$67,2)</f>
        <v>0</v>
      </c>
      <c r="AI13" s="28">
        <f t="shared" si="5"/>
        <v>0</v>
      </c>
      <c r="AJ13" s="28">
        <f t="shared" si="6"/>
        <v>16</v>
      </c>
      <c r="AK13" s="28">
        <f t="shared" si="7"/>
        <v>4</v>
      </c>
      <c r="AM13" s="42"/>
      <c r="AN13" s="42"/>
      <c r="AO13" s="42"/>
      <c r="AP13" s="42"/>
    </row>
    <row r="14" spans="1:42" ht="12.75" customHeight="1">
      <c r="A14" s="39">
        <f t="shared" si="8"/>
        <v>9</v>
      </c>
      <c r="B14" s="23" t="s">
        <v>42</v>
      </c>
      <c r="C14" s="37">
        <v>23</v>
      </c>
      <c r="D14" s="37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68">
        <f t="shared" si="3"/>
        <v>57</v>
      </c>
      <c r="S14" s="67">
        <f t="shared" si="4"/>
        <v>57</v>
      </c>
      <c r="T14" s="52">
        <f>VLOOKUP(C14,Bodování!$A$2:$B$67,2)</f>
        <v>21</v>
      </c>
      <c r="U14" s="52">
        <f>VLOOKUP(D14,Bodování!$A$2:$B$67,2)</f>
        <v>36</v>
      </c>
      <c r="V14" s="52">
        <f>VLOOKUP(E14,Bodování!$A$2:$B$67,2)</f>
        <v>0</v>
      </c>
      <c r="W14" s="52">
        <f>VLOOKUP(F14,Bodování!$A$2:$B$67,2)</f>
        <v>0</v>
      </c>
      <c r="X14" s="52">
        <f>VLOOKUP(G14,Bodování!$A$2:$B$67,2)</f>
        <v>0</v>
      </c>
      <c r="Y14" s="52">
        <f>VLOOKUP(H14,Bodování!$A$2:$B$67,2)</f>
        <v>0</v>
      </c>
      <c r="Z14" s="52">
        <f>VLOOKUP(I14,Bodování!$A$2:$B$67,2)</f>
        <v>0</v>
      </c>
      <c r="AA14" s="52">
        <f>VLOOKUP(J14,Bodování!$A$2:$B$67,2)</f>
        <v>0</v>
      </c>
      <c r="AB14" s="52">
        <f>VLOOKUP(K14,Bodování!$A$2:$B$67,2)</f>
        <v>0</v>
      </c>
      <c r="AC14" s="52">
        <f>VLOOKUP(L14,Bodování!$A$2:$B$67,2)</f>
        <v>0</v>
      </c>
      <c r="AD14" s="52">
        <f>VLOOKUP(M14,Bodování!$A$2:$B$67,2)</f>
        <v>0</v>
      </c>
      <c r="AE14" s="52">
        <f>VLOOKUP(N14,Bodování!$A$2:$B$67,2)</f>
        <v>0</v>
      </c>
      <c r="AF14" s="52">
        <f>VLOOKUP(O14,Bodování!$A$2:$B$67,2)</f>
        <v>0</v>
      </c>
      <c r="AG14" s="52">
        <f>VLOOKUP(P14,Bodování!$A$2:$B$67,2)</f>
        <v>0</v>
      </c>
      <c r="AH14" s="52">
        <f>VLOOKUP(Q14,Bodování!$A$2:$B$67,2)</f>
        <v>0</v>
      </c>
      <c r="AI14" s="28">
        <f t="shared" si="5"/>
        <v>8</v>
      </c>
      <c r="AJ14" s="28">
        <f t="shared" si="6"/>
        <v>23</v>
      </c>
      <c r="AK14" s="28">
        <f t="shared" si="7"/>
        <v>2</v>
      </c>
      <c r="AM14" s="42"/>
      <c r="AN14" s="42"/>
      <c r="AO14" s="42"/>
      <c r="AP14" s="42"/>
    </row>
    <row r="15" spans="1:42" ht="12.75" customHeight="1">
      <c r="A15" s="39">
        <f t="shared" si="8"/>
        <v>10</v>
      </c>
      <c r="B15" s="23" t="s">
        <v>15</v>
      </c>
      <c r="C15" s="37">
        <v>24</v>
      </c>
      <c r="D15" s="37">
        <v>9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68">
        <f t="shared" si="3"/>
        <v>55</v>
      </c>
      <c r="S15" s="67">
        <f t="shared" si="4"/>
        <v>55</v>
      </c>
      <c r="T15" s="52">
        <f>VLOOKUP(C15,Bodování!$A$2:$B$67,2)</f>
        <v>20</v>
      </c>
      <c r="U15" s="52">
        <f>VLOOKUP(D15,Bodování!$A$2:$B$67,2)</f>
        <v>35</v>
      </c>
      <c r="V15" s="52">
        <f>VLOOKUP(E15,Bodování!$A$2:$B$67,2)</f>
        <v>0</v>
      </c>
      <c r="W15" s="52">
        <f>VLOOKUP(F15,Bodování!$A$2:$B$67,2)</f>
        <v>0</v>
      </c>
      <c r="X15" s="52">
        <f>VLOOKUP(G15,Bodování!$A$2:$B$67,2)</f>
        <v>0</v>
      </c>
      <c r="Y15" s="52">
        <f>VLOOKUP(H15,Bodování!$A$2:$B$67,2)</f>
        <v>0</v>
      </c>
      <c r="Z15" s="52">
        <f>VLOOKUP(I15,Bodování!$A$2:$B$67,2)</f>
        <v>0</v>
      </c>
      <c r="AA15" s="52">
        <f>VLOOKUP(J15,Bodování!$A$2:$B$67,2)</f>
        <v>0</v>
      </c>
      <c r="AB15" s="52">
        <f>VLOOKUP(K15,Bodování!$A$2:$B$67,2)</f>
        <v>0</v>
      </c>
      <c r="AC15" s="52">
        <f>VLOOKUP(L15,Bodování!$A$2:$B$67,2)</f>
        <v>0</v>
      </c>
      <c r="AD15" s="52">
        <f>VLOOKUP(M15,Bodování!$A$2:$B$67,2)</f>
        <v>0</v>
      </c>
      <c r="AE15" s="52">
        <f>VLOOKUP(N15,Bodování!$A$2:$B$67,2)</f>
        <v>0</v>
      </c>
      <c r="AF15" s="52">
        <f>VLOOKUP(O15,Bodování!$A$2:$B$67,2)</f>
        <v>0</v>
      </c>
      <c r="AG15" s="52">
        <f>VLOOKUP(P15,Bodování!$A$2:$B$67,2)</f>
        <v>0</v>
      </c>
      <c r="AH15" s="52">
        <f>VLOOKUP(Q15,Bodování!$A$2:$B$67,2)</f>
        <v>0</v>
      </c>
      <c r="AI15" s="28">
        <f t="shared" si="5"/>
        <v>9</v>
      </c>
      <c r="AJ15" s="28">
        <f t="shared" si="6"/>
        <v>24</v>
      </c>
      <c r="AK15" s="28">
        <f t="shared" si="7"/>
        <v>2</v>
      </c>
      <c r="AM15" s="42"/>
      <c r="AN15" s="42"/>
      <c r="AO15" s="42"/>
      <c r="AP15" s="42"/>
    </row>
    <row r="16" spans="1:42" ht="12.75" customHeight="1">
      <c r="A16" s="39">
        <f t="shared" si="8"/>
        <v>11</v>
      </c>
      <c r="B16" s="23" t="s">
        <v>55</v>
      </c>
      <c r="C16" s="37">
        <v>1</v>
      </c>
      <c r="D16" s="37"/>
      <c r="E16" s="37"/>
      <c r="F16" s="37"/>
      <c r="G16" s="37"/>
      <c r="H16" s="37"/>
      <c r="I16" s="37"/>
      <c r="J16" s="37">
        <v>0</v>
      </c>
      <c r="K16" s="37">
        <v>0</v>
      </c>
      <c r="L16" s="37"/>
      <c r="M16" s="37"/>
      <c r="N16" s="37"/>
      <c r="O16" s="37"/>
      <c r="P16" s="37"/>
      <c r="Q16" s="37"/>
      <c r="R16" s="68">
        <f t="shared" si="3"/>
        <v>50</v>
      </c>
      <c r="S16" s="67">
        <f t="shared" si="4"/>
        <v>50</v>
      </c>
      <c r="T16" s="52">
        <f>VLOOKUP(C16,Bodování!$A$2:$B$67,2)</f>
        <v>50</v>
      </c>
      <c r="U16" s="52">
        <f>VLOOKUP(D16,Bodování!$A$2:$B$67,2)</f>
        <v>0</v>
      </c>
      <c r="V16" s="52">
        <f>VLOOKUP(E16,Bodování!$A$2:$B$67,2)</f>
        <v>0</v>
      </c>
      <c r="W16" s="52">
        <f>VLOOKUP(F16,Bodování!$A$2:$B$67,2)</f>
        <v>0</v>
      </c>
      <c r="X16" s="52">
        <f>VLOOKUP(G16,Bodování!$A$2:$B$67,2)</f>
        <v>0</v>
      </c>
      <c r="Y16" s="52">
        <f>VLOOKUP(H16,Bodování!$A$2:$B$67,2)</f>
        <v>0</v>
      </c>
      <c r="Z16" s="52">
        <f>VLOOKUP(I16,Bodování!$A$2:$B$67,2)</f>
        <v>0</v>
      </c>
      <c r="AA16" s="52">
        <f>VLOOKUP(J16,Bodování!$A$2:$B$67,2)</f>
        <v>0</v>
      </c>
      <c r="AB16" s="52">
        <f>VLOOKUP(K16,Bodování!$A$2:$B$67,2)</f>
        <v>0</v>
      </c>
      <c r="AC16" s="52">
        <f>VLOOKUP(L16,Bodování!$A$2:$B$67,2)</f>
        <v>0</v>
      </c>
      <c r="AD16" s="52">
        <f>VLOOKUP(M16,Bodování!$A$2:$B$67,2)</f>
        <v>0</v>
      </c>
      <c r="AE16" s="52">
        <f>VLOOKUP(N16,Bodování!$A$2:$B$67,2)</f>
        <v>0</v>
      </c>
      <c r="AF16" s="52">
        <f>VLOOKUP(O16,Bodování!$A$2:$B$67,2)</f>
        <v>0</v>
      </c>
      <c r="AG16" s="52">
        <f>VLOOKUP(P16,Bodování!$A$2:$B$67,2)</f>
        <v>0</v>
      </c>
      <c r="AH16" s="52">
        <f>VLOOKUP(Q16,Bodování!$A$2:$B$67,2)</f>
        <v>0</v>
      </c>
      <c r="AI16" s="28">
        <f t="shared" si="5"/>
        <v>0</v>
      </c>
      <c r="AJ16" s="28">
        <f t="shared" si="6"/>
        <v>1</v>
      </c>
      <c r="AK16" s="28">
        <f t="shared" si="7"/>
        <v>3</v>
      </c>
      <c r="AM16" s="42"/>
      <c r="AN16" s="42"/>
      <c r="AO16" s="42"/>
      <c r="AP16" s="42"/>
    </row>
    <row r="17" spans="1:42" ht="12.75" customHeight="1">
      <c r="A17" s="39">
        <f t="shared" si="8"/>
        <v>12</v>
      </c>
      <c r="B17" s="23" t="s">
        <v>58</v>
      </c>
      <c r="C17" s="37">
        <v>5</v>
      </c>
      <c r="D17" s="37"/>
      <c r="E17" s="37"/>
      <c r="F17" s="37"/>
      <c r="G17" s="37"/>
      <c r="H17" s="37"/>
      <c r="I17" s="37"/>
      <c r="J17" s="37">
        <v>0</v>
      </c>
      <c r="K17" s="37">
        <v>0</v>
      </c>
      <c r="L17" s="37"/>
      <c r="M17" s="37"/>
      <c r="N17" s="37"/>
      <c r="O17" s="37"/>
      <c r="P17" s="37"/>
      <c r="Q17" s="37"/>
      <c r="R17" s="68">
        <f t="shared" si="3"/>
        <v>39</v>
      </c>
      <c r="S17" s="67">
        <f t="shared" si="4"/>
        <v>39</v>
      </c>
      <c r="T17" s="52">
        <f>VLOOKUP(C17,Bodování!$A$2:$B$67,2)</f>
        <v>39</v>
      </c>
      <c r="U17" s="52">
        <f>VLOOKUP(D17,Bodování!$A$2:$B$67,2)</f>
        <v>0</v>
      </c>
      <c r="V17" s="52">
        <f>VLOOKUP(E17,Bodování!$A$2:$B$67,2)</f>
        <v>0</v>
      </c>
      <c r="W17" s="52">
        <f>VLOOKUP(F17,Bodování!$A$2:$B$67,2)</f>
        <v>0</v>
      </c>
      <c r="X17" s="52">
        <f>VLOOKUP(G17,Bodování!$A$2:$B$67,2)</f>
        <v>0</v>
      </c>
      <c r="Y17" s="52">
        <f>VLOOKUP(H17,Bodování!$A$2:$B$67,2)</f>
        <v>0</v>
      </c>
      <c r="Z17" s="52">
        <f>VLOOKUP(I17,Bodování!$A$2:$B$67,2)</f>
        <v>0</v>
      </c>
      <c r="AA17" s="52">
        <f>VLOOKUP(J17,Bodování!$A$2:$B$67,2)</f>
        <v>0</v>
      </c>
      <c r="AB17" s="52">
        <f>VLOOKUP(K17,Bodování!$A$2:$B$67,2)</f>
        <v>0</v>
      </c>
      <c r="AC17" s="52">
        <f>VLOOKUP(L17,Bodování!$A$2:$B$67,2)</f>
        <v>0</v>
      </c>
      <c r="AD17" s="52">
        <f>VLOOKUP(M17,Bodování!$A$2:$B$67,2)</f>
        <v>0</v>
      </c>
      <c r="AE17" s="52">
        <f>VLOOKUP(N17,Bodování!$A$2:$B$67,2)</f>
        <v>0</v>
      </c>
      <c r="AF17" s="52">
        <f>VLOOKUP(O17,Bodování!$A$2:$B$67,2)</f>
        <v>0</v>
      </c>
      <c r="AG17" s="52">
        <f>VLOOKUP(P17,Bodování!$A$2:$B$67,2)</f>
        <v>0</v>
      </c>
      <c r="AH17" s="52">
        <f>VLOOKUP(Q17,Bodování!$A$2:$B$67,2)</f>
        <v>0</v>
      </c>
      <c r="AI17" s="28">
        <f t="shared" si="5"/>
        <v>0</v>
      </c>
      <c r="AJ17" s="28">
        <f t="shared" si="6"/>
        <v>5</v>
      </c>
      <c r="AK17" s="28">
        <f t="shared" si="7"/>
        <v>3</v>
      </c>
      <c r="AM17" s="42"/>
      <c r="AN17" s="42"/>
      <c r="AO17" s="42"/>
      <c r="AP17" s="42"/>
    </row>
    <row r="18" spans="1:42" ht="12.75" customHeight="1">
      <c r="A18" s="39">
        <f t="shared" si="8"/>
        <v>13</v>
      </c>
      <c r="B18" s="23" t="s">
        <v>59</v>
      </c>
      <c r="C18" s="37">
        <v>6</v>
      </c>
      <c r="D18" s="37"/>
      <c r="E18" s="37"/>
      <c r="F18" s="37"/>
      <c r="G18" s="37"/>
      <c r="H18" s="37"/>
      <c r="I18" s="37"/>
      <c r="J18" s="37">
        <v>0</v>
      </c>
      <c r="K18" s="37">
        <v>0</v>
      </c>
      <c r="L18" s="37"/>
      <c r="M18" s="37"/>
      <c r="N18" s="37"/>
      <c r="O18" s="37"/>
      <c r="P18" s="37"/>
      <c r="Q18" s="37"/>
      <c r="R18" s="68">
        <f t="shared" si="3"/>
        <v>38</v>
      </c>
      <c r="S18" s="67">
        <f t="shared" si="4"/>
        <v>38</v>
      </c>
      <c r="T18" s="52">
        <f>VLOOKUP(C18,Bodování!$A$2:$B$67,2)</f>
        <v>38</v>
      </c>
      <c r="U18" s="52">
        <f>VLOOKUP(D18,Bodování!$A$2:$B$67,2)</f>
        <v>0</v>
      </c>
      <c r="V18" s="52">
        <f>VLOOKUP(E18,Bodování!$A$2:$B$67,2)</f>
        <v>0</v>
      </c>
      <c r="W18" s="52">
        <f>VLOOKUP(F18,Bodování!$A$2:$B$67,2)</f>
        <v>0</v>
      </c>
      <c r="X18" s="52">
        <f>VLOOKUP(G18,Bodování!$A$2:$B$67,2)</f>
        <v>0</v>
      </c>
      <c r="Y18" s="52">
        <f>VLOOKUP(H18,Bodování!$A$2:$B$67,2)</f>
        <v>0</v>
      </c>
      <c r="Z18" s="52">
        <f>VLOOKUP(I18,Bodování!$A$2:$B$67,2)</f>
        <v>0</v>
      </c>
      <c r="AA18" s="52">
        <f>VLOOKUP(J18,Bodování!$A$2:$B$67,2)</f>
        <v>0</v>
      </c>
      <c r="AB18" s="52">
        <f>VLOOKUP(K18,Bodování!$A$2:$B$67,2)</f>
        <v>0</v>
      </c>
      <c r="AC18" s="52">
        <f>VLOOKUP(L18,Bodování!$A$2:$B$67,2)</f>
        <v>0</v>
      </c>
      <c r="AD18" s="52">
        <f>VLOOKUP(M18,Bodování!$A$2:$B$67,2)</f>
        <v>0</v>
      </c>
      <c r="AE18" s="52">
        <f>VLOOKUP(N18,Bodování!$A$2:$B$67,2)</f>
        <v>0</v>
      </c>
      <c r="AF18" s="52">
        <f>VLOOKUP(O18,Bodování!$A$2:$B$67,2)</f>
        <v>0</v>
      </c>
      <c r="AG18" s="52">
        <f>VLOOKUP(P18,Bodování!$A$2:$B$67,2)</f>
        <v>0</v>
      </c>
      <c r="AH18" s="52">
        <f>VLOOKUP(Q18,Bodování!$A$2:$B$67,2)</f>
        <v>0</v>
      </c>
      <c r="AI18" s="28">
        <f t="shared" si="5"/>
        <v>0</v>
      </c>
      <c r="AJ18" s="28">
        <f t="shared" si="6"/>
        <v>6</v>
      </c>
      <c r="AK18" s="28">
        <f t="shared" si="7"/>
        <v>3</v>
      </c>
      <c r="AM18" s="42"/>
      <c r="AN18" s="42"/>
      <c r="AO18" s="42"/>
      <c r="AP18" s="42"/>
    </row>
    <row r="19" spans="1:37" ht="12.75" customHeight="1">
      <c r="A19" s="39">
        <f t="shared" si="8"/>
        <v>14</v>
      </c>
      <c r="B19" s="23" t="s">
        <v>60</v>
      </c>
      <c r="C19" s="37">
        <v>7</v>
      </c>
      <c r="D19" s="37"/>
      <c r="E19" s="37"/>
      <c r="F19" s="37"/>
      <c r="G19" s="37"/>
      <c r="H19" s="37"/>
      <c r="I19" s="37"/>
      <c r="J19" s="37">
        <v>0</v>
      </c>
      <c r="K19" s="37">
        <v>0</v>
      </c>
      <c r="L19" s="37"/>
      <c r="M19" s="37"/>
      <c r="N19" s="37"/>
      <c r="O19" s="37"/>
      <c r="P19" s="37"/>
      <c r="Q19" s="37"/>
      <c r="R19" s="68">
        <f t="shared" si="3"/>
        <v>37</v>
      </c>
      <c r="S19" s="67">
        <f t="shared" si="4"/>
        <v>37</v>
      </c>
      <c r="T19" s="52">
        <f>VLOOKUP(C19,Bodování!$A$2:$B$67,2)</f>
        <v>37</v>
      </c>
      <c r="U19" s="52">
        <f>VLOOKUP(D19,Bodování!$A$2:$B$67,2)</f>
        <v>0</v>
      </c>
      <c r="V19" s="52">
        <f>VLOOKUP(E19,Bodování!$A$2:$B$67,2)</f>
        <v>0</v>
      </c>
      <c r="W19" s="52">
        <f>VLOOKUP(F19,Bodování!$A$2:$B$67,2)</f>
        <v>0</v>
      </c>
      <c r="X19" s="52">
        <f>VLOOKUP(G19,Bodování!$A$2:$B$67,2)</f>
        <v>0</v>
      </c>
      <c r="Y19" s="52">
        <f>VLOOKUP(H19,Bodování!$A$2:$B$67,2)</f>
        <v>0</v>
      </c>
      <c r="Z19" s="52">
        <f>VLOOKUP(I19,Bodování!$A$2:$B$67,2)</f>
        <v>0</v>
      </c>
      <c r="AA19" s="52">
        <f>VLOOKUP(J19,Bodování!$A$2:$B$67,2)</f>
        <v>0</v>
      </c>
      <c r="AB19" s="52">
        <f>VLOOKUP(K19,Bodování!$A$2:$B$67,2)</f>
        <v>0</v>
      </c>
      <c r="AC19" s="52">
        <f>VLOOKUP(L19,Bodování!$A$2:$B$67,2)</f>
        <v>0</v>
      </c>
      <c r="AD19" s="52">
        <f>VLOOKUP(M19,Bodování!$A$2:$B$67,2)</f>
        <v>0</v>
      </c>
      <c r="AE19" s="52">
        <f>VLOOKUP(N19,Bodování!$A$2:$B$67,2)</f>
        <v>0</v>
      </c>
      <c r="AF19" s="52">
        <f>VLOOKUP(O19,Bodování!$A$2:$B$67,2)</f>
        <v>0</v>
      </c>
      <c r="AG19" s="52">
        <f>VLOOKUP(P19,Bodování!$A$2:$B$67,2)</f>
        <v>0</v>
      </c>
      <c r="AH19" s="52">
        <f>VLOOKUP(Q19,Bodování!$A$2:$B$67,2)</f>
        <v>0</v>
      </c>
      <c r="AI19" s="28">
        <f t="shared" si="5"/>
        <v>0</v>
      </c>
      <c r="AJ19" s="28">
        <f t="shared" si="6"/>
        <v>7</v>
      </c>
      <c r="AK19" s="28">
        <f t="shared" si="7"/>
        <v>3</v>
      </c>
    </row>
    <row r="20" spans="1:37" ht="12.75" customHeight="1">
      <c r="A20" s="39">
        <f t="shared" si="8"/>
      </c>
      <c r="B20" s="23" t="s">
        <v>18</v>
      </c>
      <c r="C20" s="37"/>
      <c r="D20" s="37">
        <v>7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67">
        <f t="shared" si="3"/>
        <v>37</v>
      </c>
      <c r="S20" s="67">
        <f t="shared" si="4"/>
        <v>37</v>
      </c>
      <c r="T20" s="52">
        <f>VLOOKUP(C20,Bodování!$A$2:$B$67,2)</f>
        <v>0</v>
      </c>
      <c r="U20" s="52">
        <f>VLOOKUP(D20,Bodování!$A$2:$B$67,2)</f>
        <v>37</v>
      </c>
      <c r="V20" s="52">
        <f>VLOOKUP(E20,Bodování!$A$2:$B$67,2)</f>
        <v>0</v>
      </c>
      <c r="W20" s="52">
        <f>VLOOKUP(F20,Bodování!$A$2:$B$67,2)</f>
        <v>0</v>
      </c>
      <c r="X20" s="52">
        <f>VLOOKUP(G20,Bodování!$A$2:$B$67,2)</f>
        <v>0</v>
      </c>
      <c r="Y20" s="52">
        <f>VLOOKUP(H20,Bodování!$A$2:$B$67,2)</f>
        <v>0</v>
      </c>
      <c r="Z20" s="52">
        <f>VLOOKUP(I20,Bodování!$A$2:$B$67,2)</f>
        <v>0</v>
      </c>
      <c r="AA20" s="52">
        <f>VLOOKUP(J20,Bodování!$A$2:$B$67,2)</f>
        <v>0</v>
      </c>
      <c r="AB20" s="52">
        <f>VLOOKUP(K20,Bodování!$A$2:$B$67,2)</f>
        <v>0</v>
      </c>
      <c r="AC20" s="52">
        <f>VLOOKUP(L20,Bodování!$A$2:$B$67,2)</f>
        <v>0</v>
      </c>
      <c r="AD20" s="52">
        <f>VLOOKUP(M20,Bodování!$A$2:$B$67,2)</f>
        <v>0</v>
      </c>
      <c r="AE20" s="52">
        <f>VLOOKUP(N20,Bodování!$A$2:$B$67,2)</f>
        <v>0</v>
      </c>
      <c r="AF20" s="52">
        <f>VLOOKUP(O20,Bodování!$A$2:$B$67,2)</f>
        <v>0</v>
      </c>
      <c r="AG20" s="52">
        <f>VLOOKUP(P20,Bodování!$A$2:$B$67,2)</f>
        <v>0</v>
      </c>
      <c r="AH20" s="52">
        <f>VLOOKUP(Q20,Bodování!$A$2:$B$67,2)</f>
        <v>0</v>
      </c>
      <c r="AI20" s="28">
        <f t="shared" si="5"/>
        <v>7</v>
      </c>
      <c r="AJ20" s="28">
        <f t="shared" si="6"/>
        <v>7</v>
      </c>
      <c r="AK20" s="28">
        <f t="shared" si="7"/>
        <v>1</v>
      </c>
    </row>
    <row r="21" spans="1:37" ht="12.75" customHeight="1">
      <c r="A21" s="39">
        <f t="shared" si="8"/>
        <v>16</v>
      </c>
      <c r="B21" s="23" t="s">
        <v>61</v>
      </c>
      <c r="C21" s="37">
        <v>8</v>
      </c>
      <c r="D21" s="37"/>
      <c r="E21" s="37"/>
      <c r="F21" s="37"/>
      <c r="G21" s="37"/>
      <c r="H21" s="37"/>
      <c r="I21" s="37"/>
      <c r="J21" s="37">
        <v>0</v>
      </c>
      <c r="K21" s="37">
        <v>0</v>
      </c>
      <c r="L21" s="37"/>
      <c r="M21" s="37"/>
      <c r="N21" s="37"/>
      <c r="O21" s="37"/>
      <c r="P21" s="37"/>
      <c r="Q21" s="37"/>
      <c r="R21" s="68">
        <f t="shared" si="3"/>
        <v>36</v>
      </c>
      <c r="S21" s="67">
        <f t="shared" si="4"/>
        <v>36</v>
      </c>
      <c r="T21" s="52">
        <f>VLOOKUP(C21,Bodování!$A$2:$B$67,2)</f>
        <v>36</v>
      </c>
      <c r="U21" s="52">
        <f>VLOOKUP(D21,Bodování!$A$2:$B$67,2)</f>
        <v>0</v>
      </c>
      <c r="V21" s="52">
        <f>VLOOKUP(E21,Bodování!$A$2:$B$67,2)</f>
        <v>0</v>
      </c>
      <c r="W21" s="52">
        <f>VLOOKUP(F21,Bodování!$A$2:$B$67,2)</f>
        <v>0</v>
      </c>
      <c r="X21" s="52">
        <f>VLOOKUP(G21,Bodování!$A$2:$B$67,2)</f>
        <v>0</v>
      </c>
      <c r="Y21" s="52">
        <f>VLOOKUP(H21,Bodování!$A$2:$B$67,2)</f>
        <v>0</v>
      </c>
      <c r="Z21" s="52">
        <f>VLOOKUP(I21,Bodování!$A$2:$B$67,2)</f>
        <v>0</v>
      </c>
      <c r="AA21" s="52">
        <f>VLOOKUP(J21,Bodování!$A$2:$B$67,2)</f>
        <v>0</v>
      </c>
      <c r="AB21" s="52">
        <f>VLOOKUP(K21,Bodování!$A$2:$B$67,2)</f>
        <v>0</v>
      </c>
      <c r="AC21" s="52">
        <f>VLOOKUP(L21,Bodování!$A$2:$B$67,2)</f>
        <v>0</v>
      </c>
      <c r="AD21" s="52">
        <f>VLOOKUP(M21,Bodování!$A$2:$B$67,2)</f>
        <v>0</v>
      </c>
      <c r="AE21" s="52">
        <f>VLOOKUP(N21,Bodování!$A$2:$B$67,2)</f>
        <v>0</v>
      </c>
      <c r="AF21" s="52">
        <f>VLOOKUP(O21,Bodování!$A$2:$B$67,2)</f>
        <v>0</v>
      </c>
      <c r="AG21" s="52">
        <f>VLOOKUP(P21,Bodování!$A$2:$B$67,2)</f>
        <v>0</v>
      </c>
      <c r="AH21" s="52">
        <f>VLOOKUP(Q21,Bodování!$A$2:$B$67,2)</f>
        <v>0</v>
      </c>
      <c r="AI21" s="28">
        <f t="shared" si="5"/>
        <v>0</v>
      </c>
      <c r="AJ21" s="28">
        <f t="shared" si="6"/>
        <v>8</v>
      </c>
      <c r="AK21" s="28">
        <f t="shared" si="7"/>
        <v>3</v>
      </c>
    </row>
    <row r="22" spans="1:37" ht="12.75" customHeight="1">
      <c r="A22" s="39">
        <f t="shared" si="8"/>
        <v>17</v>
      </c>
      <c r="B22" s="23" t="s">
        <v>62</v>
      </c>
      <c r="C22" s="37">
        <v>9</v>
      </c>
      <c r="D22" s="37"/>
      <c r="E22" s="37"/>
      <c r="F22" s="37"/>
      <c r="G22" s="37"/>
      <c r="H22" s="37"/>
      <c r="I22" s="37"/>
      <c r="J22" s="37">
        <v>0</v>
      </c>
      <c r="K22" s="37">
        <v>0</v>
      </c>
      <c r="L22" s="37"/>
      <c r="M22" s="37"/>
      <c r="N22" s="37"/>
      <c r="O22" s="37"/>
      <c r="P22" s="37"/>
      <c r="Q22" s="37"/>
      <c r="R22" s="67">
        <f t="shared" si="3"/>
        <v>35</v>
      </c>
      <c r="S22" s="67">
        <f t="shared" si="4"/>
        <v>35</v>
      </c>
      <c r="T22" s="52">
        <f>VLOOKUP(C22,Bodování!$A$2:$B$67,2)</f>
        <v>35</v>
      </c>
      <c r="U22" s="52">
        <f>VLOOKUP(D22,Bodování!$A$2:$B$67,2)</f>
        <v>0</v>
      </c>
      <c r="V22" s="52">
        <f>VLOOKUP(E22,Bodování!$A$2:$B$67,2)</f>
        <v>0</v>
      </c>
      <c r="W22" s="52">
        <f>VLOOKUP(F22,Bodování!$A$2:$B$67,2)</f>
        <v>0</v>
      </c>
      <c r="X22" s="52">
        <f>VLOOKUP(G22,Bodování!$A$2:$B$67,2)</f>
        <v>0</v>
      </c>
      <c r="Y22" s="52">
        <f>VLOOKUP(H22,Bodování!$A$2:$B$67,2)</f>
        <v>0</v>
      </c>
      <c r="Z22" s="52">
        <f>VLOOKUP(I22,Bodování!$A$2:$B$67,2)</f>
        <v>0</v>
      </c>
      <c r="AA22" s="75">
        <f>VLOOKUP(J22,Bodování!$A$2:$B$67,2)</f>
        <v>0</v>
      </c>
      <c r="AB22" s="52">
        <f>VLOOKUP(K22,Bodování!$A$2:$B$67,2)</f>
        <v>0</v>
      </c>
      <c r="AC22" s="52">
        <f>VLOOKUP(L22,Bodování!$A$2:$B$67,2)</f>
        <v>0</v>
      </c>
      <c r="AD22" s="52">
        <f>VLOOKUP(M22,Bodování!$A$2:$B$67,2)</f>
        <v>0</v>
      </c>
      <c r="AE22" s="52">
        <f>VLOOKUP(N22,Bodování!$A$2:$B$67,2)</f>
        <v>0</v>
      </c>
      <c r="AF22" s="52">
        <f>VLOOKUP(O22,Bodování!$A$2:$B$67,2)</f>
        <v>0</v>
      </c>
      <c r="AG22" s="52">
        <f>VLOOKUP(P22,Bodování!$A$2:$B$67,2)</f>
        <v>0</v>
      </c>
      <c r="AH22" s="52">
        <f>VLOOKUP(Q22,Bodování!$A$2:$B$67,2)</f>
        <v>0</v>
      </c>
      <c r="AI22" s="28">
        <f t="shared" si="5"/>
        <v>0</v>
      </c>
      <c r="AJ22" s="28">
        <f t="shared" si="6"/>
        <v>9</v>
      </c>
      <c r="AK22" s="28">
        <f t="shared" si="7"/>
        <v>3</v>
      </c>
    </row>
    <row r="23" spans="1:37" ht="12.75" customHeight="1">
      <c r="A23" s="39">
        <f t="shared" si="8"/>
        <v>18</v>
      </c>
      <c r="B23" s="23" t="s">
        <v>28</v>
      </c>
      <c r="C23" s="37"/>
      <c r="D23" s="37">
        <v>12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67">
        <f t="shared" si="3"/>
        <v>32</v>
      </c>
      <c r="S23" s="67">
        <f t="shared" si="4"/>
        <v>32</v>
      </c>
      <c r="T23" s="52">
        <f>VLOOKUP(C23,Bodování!$A$2:$B$67,2)</f>
        <v>0</v>
      </c>
      <c r="U23" s="52">
        <f>VLOOKUP(D23,Bodování!$A$2:$B$67,2)</f>
        <v>32</v>
      </c>
      <c r="V23" s="52">
        <f>VLOOKUP(E23,Bodování!$A$2:$B$67,2)</f>
        <v>0</v>
      </c>
      <c r="W23" s="52">
        <f>VLOOKUP(F23,Bodování!$A$2:$B$67,2)</f>
        <v>0</v>
      </c>
      <c r="X23" s="52">
        <f>VLOOKUP(G23,Bodování!$A$2:$B$67,2)</f>
        <v>0</v>
      </c>
      <c r="Y23" s="52">
        <f>VLOOKUP(H23,Bodování!$A$2:$B$67,2)</f>
        <v>0</v>
      </c>
      <c r="Z23" s="52">
        <f>VLOOKUP(I23,Bodování!$A$2:$B$67,2)</f>
        <v>0</v>
      </c>
      <c r="AA23" s="75">
        <f>VLOOKUP(J23,Bodování!$A$2:$B$67,2)</f>
        <v>0</v>
      </c>
      <c r="AB23" s="52">
        <f>VLOOKUP(K23,Bodování!$A$2:$B$67,2)</f>
        <v>0</v>
      </c>
      <c r="AC23" s="52">
        <f>VLOOKUP(L23,Bodování!$A$2:$B$67,2)</f>
        <v>0</v>
      </c>
      <c r="AD23" s="52">
        <f>VLOOKUP(M23,Bodování!$A$2:$B$67,2)</f>
        <v>0</v>
      </c>
      <c r="AE23" s="52">
        <f>VLOOKUP(N23,Bodování!$A$2:$B$67,2)</f>
        <v>0</v>
      </c>
      <c r="AF23" s="52">
        <f>VLOOKUP(O23,Bodování!$A$2:$B$67,2)</f>
        <v>0</v>
      </c>
      <c r="AG23" s="52">
        <f>VLOOKUP(P23,Bodování!$A$2:$B$67,2)</f>
        <v>0</v>
      </c>
      <c r="AH23" s="52">
        <f>VLOOKUP(Q23,Bodování!$A$2:$B$67,2)</f>
        <v>0</v>
      </c>
      <c r="AI23" s="28">
        <f t="shared" si="5"/>
        <v>12</v>
      </c>
      <c r="AJ23" s="28">
        <f t="shared" si="6"/>
        <v>12</v>
      </c>
      <c r="AK23" s="28">
        <f t="shared" si="7"/>
        <v>1</v>
      </c>
    </row>
    <row r="24" spans="1:37" ht="12.75" customHeight="1">
      <c r="A24" s="39">
        <f t="shared" si="8"/>
        <v>19</v>
      </c>
      <c r="B24" s="23" t="s">
        <v>64</v>
      </c>
      <c r="C24" s="37">
        <v>13</v>
      </c>
      <c r="D24" s="37"/>
      <c r="E24" s="37"/>
      <c r="F24" s="37"/>
      <c r="G24" s="37"/>
      <c r="H24" s="37"/>
      <c r="I24" s="37"/>
      <c r="J24" s="37">
        <v>0</v>
      </c>
      <c r="K24" s="37">
        <v>0</v>
      </c>
      <c r="L24" s="37"/>
      <c r="M24" s="37"/>
      <c r="N24" s="37"/>
      <c r="O24" s="37"/>
      <c r="P24" s="37"/>
      <c r="Q24" s="37"/>
      <c r="R24" s="68">
        <f t="shared" si="3"/>
        <v>31</v>
      </c>
      <c r="S24" s="67">
        <f t="shared" si="4"/>
        <v>31</v>
      </c>
      <c r="T24" s="52">
        <f>VLOOKUP(C24,Bodování!$A$2:$B$67,2)</f>
        <v>31</v>
      </c>
      <c r="U24" s="52">
        <f>VLOOKUP(D24,Bodování!$A$2:$B$67,2)</f>
        <v>0</v>
      </c>
      <c r="V24" s="52">
        <f>VLOOKUP(E24,Bodování!$A$2:$B$67,2)</f>
        <v>0</v>
      </c>
      <c r="W24" s="52">
        <f>VLOOKUP(F24,Bodování!$A$2:$B$67,2)</f>
        <v>0</v>
      </c>
      <c r="X24" s="52">
        <f>VLOOKUP(G24,Bodování!$A$2:$B$67,2)</f>
        <v>0</v>
      </c>
      <c r="Y24" s="52">
        <f>VLOOKUP(H24,Bodování!$A$2:$B$67,2)</f>
        <v>0</v>
      </c>
      <c r="Z24" s="52">
        <f>VLOOKUP(I24,Bodování!$A$2:$B$67,2)</f>
        <v>0</v>
      </c>
      <c r="AA24" s="75">
        <f>VLOOKUP(J24,Bodování!$A$2:$B$67,2)</f>
        <v>0</v>
      </c>
      <c r="AB24" s="52">
        <f>VLOOKUP(K24,Bodování!$A$2:$B$67,2)</f>
        <v>0</v>
      </c>
      <c r="AC24" s="52">
        <f>VLOOKUP(L24,Bodování!$A$2:$B$67,2)</f>
        <v>0</v>
      </c>
      <c r="AD24" s="52">
        <f>VLOOKUP(M24,Bodování!$A$2:$B$67,2)</f>
        <v>0</v>
      </c>
      <c r="AE24" s="52">
        <f>VLOOKUP(N24,Bodování!$A$2:$B$67,2)</f>
        <v>0</v>
      </c>
      <c r="AF24" s="52">
        <f>VLOOKUP(O24,Bodování!$A$2:$B$67,2)</f>
        <v>0</v>
      </c>
      <c r="AG24" s="52">
        <f>VLOOKUP(P24,Bodování!$A$2:$B$67,2)</f>
        <v>0</v>
      </c>
      <c r="AH24" s="52">
        <f>VLOOKUP(Q24,Bodování!$A$2:$B$67,2)</f>
        <v>0</v>
      </c>
      <c r="AI24" s="28">
        <f t="shared" si="5"/>
        <v>0</v>
      </c>
      <c r="AJ24" s="28">
        <f t="shared" si="6"/>
        <v>13</v>
      </c>
      <c r="AK24" s="28">
        <f t="shared" si="7"/>
        <v>3</v>
      </c>
    </row>
    <row r="25" spans="1:37" ht="12.75" customHeight="1">
      <c r="A25" s="39">
        <f t="shared" si="8"/>
      </c>
      <c r="B25" s="23" t="s">
        <v>78</v>
      </c>
      <c r="C25" s="37"/>
      <c r="D25" s="37">
        <v>13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67">
        <f t="shared" si="3"/>
        <v>31</v>
      </c>
      <c r="S25" s="67">
        <f t="shared" si="4"/>
        <v>31</v>
      </c>
      <c r="T25" s="52">
        <f>VLOOKUP(C25,Bodování!$A$2:$B$67,2)</f>
        <v>0</v>
      </c>
      <c r="U25" s="52">
        <f>VLOOKUP(D25,Bodování!$A$2:$B$67,2)</f>
        <v>31</v>
      </c>
      <c r="V25" s="52">
        <f>VLOOKUP(E25,Bodování!$A$2:$B$67,2)</f>
        <v>0</v>
      </c>
      <c r="W25" s="52">
        <f>VLOOKUP(F25,Bodování!$A$2:$B$67,2)</f>
        <v>0</v>
      </c>
      <c r="X25" s="52">
        <f>VLOOKUP(G25,Bodování!$A$2:$B$67,2)</f>
        <v>0</v>
      </c>
      <c r="Y25" s="52">
        <f>VLOOKUP(H25,Bodování!$A$2:$B$67,2)</f>
        <v>0</v>
      </c>
      <c r="Z25" s="52">
        <f>VLOOKUP(I25,Bodování!$A$2:$B$67,2)</f>
        <v>0</v>
      </c>
      <c r="AA25" s="75">
        <f>VLOOKUP(J25,Bodování!$A$2:$B$67,2)</f>
        <v>0</v>
      </c>
      <c r="AB25" s="52">
        <f>VLOOKUP(K25,Bodování!$A$2:$B$67,2)</f>
        <v>0</v>
      </c>
      <c r="AC25" s="52">
        <f>VLOOKUP(L25,Bodování!$A$2:$B$67,2)</f>
        <v>0</v>
      </c>
      <c r="AD25" s="52">
        <f>VLOOKUP(M25,Bodování!$A$2:$B$67,2)</f>
        <v>0</v>
      </c>
      <c r="AE25" s="52">
        <f>VLOOKUP(N25,Bodování!$A$2:$B$67,2)</f>
        <v>0</v>
      </c>
      <c r="AF25" s="52">
        <f>VLOOKUP(O25,Bodování!$A$2:$B$67,2)</f>
        <v>0</v>
      </c>
      <c r="AG25" s="52">
        <f>VLOOKUP(P25,Bodování!$A$2:$B$67,2)</f>
        <v>0</v>
      </c>
      <c r="AH25" s="52">
        <f>VLOOKUP(Q25,Bodování!$A$2:$B$67,2)</f>
        <v>0</v>
      </c>
      <c r="AI25" s="28">
        <f t="shared" si="5"/>
        <v>13</v>
      </c>
      <c r="AJ25" s="28">
        <f t="shared" si="6"/>
        <v>13</v>
      </c>
      <c r="AK25" s="28">
        <f t="shared" si="7"/>
        <v>1</v>
      </c>
    </row>
    <row r="26" spans="1:37" ht="12.75" customHeight="1">
      <c r="A26" s="39">
        <f t="shared" si="8"/>
        <v>21</v>
      </c>
      <c r="B26" s="23" t="s">
        <v>65</v>
      </c>
      <c r="C26" s="37">
        <v>14</v>
      </c>
      <c r="D26" s="37"/>
      <c r="E26" s="37"/>
      <c r="F26" s="37"/>
      <c r="G26" s="37"/>
      <c r="H26" s="37"/>
      <c r="I26" s="37"/>
      <c r="J26" s="37">
        <v>0</v>
      </c>
      <c r="K26" s="37">
        <v>0</v>
      </c>
      <c r="L26" s="37"/>
      <c r="M26" s="37"/>
      <c r="N26" s="37"/>
      <c r="O26" s="37"/>
      <c r="P26" s="37"/>
      <c r="Q26" s="37"/>
      <c r="R26" s="68">
        <f t="shared" si="3"/>
        <v>30</v>
      </c>
      <c r="S26" s="67">
        <f t="shared" si="4"/>
        <v>30</v>
      </c>
      <c r="T26" s="52">
        <f>VLOOKUP(C26,Bodování!$A$2:$B$67,2)</f>
        <v>30</v>
      </c>
      <c r="U26" s="52">
        <f>VLOOKUP(D26,Bodování!$A$2:$B$67,2)</f>
        <v>0</v>
      </c>
      <c r="V26" s="52">
        <f>VLOOKUP(E26,Bodování!$A$2:$B$67,2)</f>
        <v>0</v>
      </c>
      <c r="W26" s="52">
        <f>VLOOKUP(F26,Bodování!$A$2:$B$67,2)</f>
        <v>0</v>
      </c>
      <c r="X26" s="52">
        <f>VLOOKUP(G26,Bodování!$A$2:$B$67,2)</f>
        <v>0</v>
      </c>
      <c r="Y26" s="52">
        <f>VLOOKUP(H26,Bodování!$A$2:$B$67,2)</f>
        <v>0</v>
      </c>
      <c r="Z26" s="52">
        <f>VLOOKUP(I26,Bodování!$A$2:$B$67,2)</f>
        <v>0</v>
      </c>
      <c r="AA26" s="75">
        <f>VLOOKUP(J26,Bodování!$A$2:$B$67,2)</f>
        <v>0</v>
      </c>
      <c r="AB26" s="52">
        <f>VLOOKUP(K26,Bodování!$A$2:$B$67,2)</f>
        <v>0</v>
      </c>
      <c r="AC26" s="52">
        <f>VLOOKUP(L26,Bodování!$A$2:$B$67,2)</f>
        <v>0</v>
      </c>
      <c r="AD26" s="52">
        <f>VLOOKUP(M26,Bodování!$A$2:$B$67,2)</f>
        <v>0</v>
      </c>
      <c r="AE26" s="52">
        <f>VLOOKUP(N26,Bodování!$A$2:$B$67,2)</f>
        <v>0</v>
      </c>
      <c r="AF26" s="52">
        <f>VLOOKUP(O26,Bodování!$A$2:$B$67,2)</f>
        <v>0</v>
      </c>
      <c r="AG26" s="52">
        <f>VLOOKUP(P26,Bodování!$A$2:$B$67,2)</f>
        <v>0</v>
      </c>
      <c r="AH26" s="52">
        <f>VLOOKUP(Q26,Bodování!$A$2:$B$67,2)</f>
        <v>0</v>
      </c>
      <c r="AI26" s="28">
        <f t="shared" si="5"/>
        <v>0</v>
      </c>
      <c r="AJ26" s="28">
        <f t="shared" si="6"/>
        <v>14</v>
      </c>
      <c r="AK26" s="28">
        <f t="shared" si="7"/>
        <v>3</v>
      </c>
    </row>
    <row r="27" spans="1:37" ht="12.75" customHeight="1">
      <c r="A27" s="39">
        <f t="shared" si="8"/>
        <v>22</v>
      </c>
      <c r="B27" s="23" t="s">
        <v>66</v>
      </c>
      <c r="C27" s="37">
        <v>15</v>
      </c>
      <c r="D27" s="37"/>
      <c r="E27" s="37"/>
      <c r="F27" s="37"/>
      <c r="G27" s="37"/>
      <c r="H27" s="37"/>
      <c r="I27" s="37"/>
      <c r="J27" s="37">
        <v>0</v>
      </c>
      <c r="K27" s="37">
        <v>0</v>
      </c>
      <c r="L27" s="37"/>
      <c r="M27" s="37"/>
      <c r="N27" s="37"/>
      <c r="O27" s="37"/>
      <c r="P27" s="37"/>
      <c r="Q27" s="37"/>
      <c r="R27" s="68">
        <f t="shared" si="3"/>
        <v>29</v>
      </c>
      <c r="S27" s="67">
        <f t="shared" si="4"/>
        <v>29</v>
      </c>
      <c r="T27" s="52">
        <f>VLOOKUP(C27,Bodování!$A$2:$B$67,2)</f>
        <v>29</v>
      </c>
      <c r="U27" s="52">
        <f>VLOOKUP(D27,Bodování!$A$2:$B$67,2)</f>
        <v>0</v>
      </c>
      <c r="V27" s="52">
        <f>VLOOKUP(E27,Bodování!$A$2:$B$67,2)</f>
        <v>0</v>
      </c>
      <c r="W27" s="52">
        <f>VLOOKUP(F27,Bodování!$A$2:$B$67,2)</f>
        <v>0</v>
      </c>
      <c r="X27" s="52">
        <f>VLOOKUP(G27,Bodování!$A$2:$B$67,2)</f>
        <v>0</v>
      </c>
      <c r="Y27" s="52">
        <f>VLOOKUP(H27,Bodování!$A$2:$B$67,2)</f>
        <v>0</v>
      </c>
      <c r="Z27" s="52">
        <f>VLOOKUP(I27,Bodování!$A$2:$B$67,2)</f>
        <v>0</v>
      </c>
      <c r="AA27" s="53">
        <f>VLOOKUP(J27,Bodování!$A$2:$B$67,2)</f>
        <v>0</v>
      </c>
      <c r="AB27" s="53">
        <f>VLOOKUP(K27,Bodování!$A$2:$B$67,2)</f>
        <v>0</v>
      </c>
      <c r="AC27" s="53">
        <f>VLOOKUP(L27,Bodování!$A$2:$B$67,2)</f>
        <v>0</v>
      </c>
      <c r="AD27" s="53">
        <f>VLOOKUP(M27,Bodování!$A$2:$B$67,2)</f>
        <v>0</v>
      </c>
      <c r="AE27" s="53">
        <f>VLOOKUP(N27,Bodování!$A$2:$B$67,2)</f>
        <v>0</v>
      </c>
      <c r="AF27" s="53">
        <f>VLOOKUP(O27,Bodování!$A$2:$B$67,2)</f>
        <v>0</v>
      </c>
      <c r="AG27" s="53">
        <f>VLOOKUP(P27,Bodování!$A$2:$B$67,2)</f>
        <v>0</v>
      </c>
      <c r="AH27" s="53">
        <f>VLOOKUP(Q27,Bodování!$A$2:$B$67,2)</f>
        <v>0</v>
      </c>
      <c r="AI27" s="12">
        <f t="shared" si="5"/>
        <v>0</v>
      </c>
      <c r="AJ27" s="12">
        <f t="shared" si="6"/>
        <v>15</v>
      </c>
      <c r="AK27" s="55">
        <f t="shared" si="7"/>
        <v>3</v>
      </c>
    </row>
    <row r="28" spans="1:37" ht="12.75" customHeight="1">
      <c r="A28" s="39">
        <f t="shared" si="8"/>
        <v>23</v>
      </c>
      <c r="B28" s="23" t="s">
        <v>68</v>
      </c>
      <c r="C28" s="37">
        <v>18</v>
      </c>
      <c r="D28" s="37"/>
      <c r="E28" s="37"/>
      <c r="F28" s="37"/>
      <c r="G28" s="37"/>
      <c r="H28" s="37"/>
      <c r="I28" s="37"/>
      <c r="J28" s="37">
        <v>0</v>
      </c>
      <c r="K28" s="37">
        <v>0</v>
      </c>
      <c r="L28" s="37"/>
      <c r="M28" s="37"/>
      <c r="N28" s="37"/>
      <c r="O28" s="37"/>
      <c r="P28" s="37"/>
      <c r="Q28" s="37"/>
      <c r="R28" s="68">
        <f t="shared" si="3"/>
        <v>26</v>
      </c>
      <c r="S28" s="67">
        <f t="shared" si="4"/>
        <v>26</v>
      </c>
      <c r="T28" s="52">
        <f>VLOOKUP(C28,Bodování!$A$2:$B$67,2)</f>
        <v>26</v>
      </c>
      <c r="U28" s="52">
        <f>VLOOKUP(D28,Bodování!$A$2:$B$67,2)</f>
        <v>0</v>
      </c>
      <c r="V28" s="52">
        <f>VLOOKUP(E28,Bodování!$A$2:$B$67,2)</f>
        <v>0</v>
      </c>
      <c r="W28" s="52">
        <f>VLOOKUP(F28,Bodování!$A$2:$B$67,2)</f>
        <v>0</v>
      </c>
      <c r="X28" s="52">
        <f>VLOOKUP(G28,Bodování!$A$2:$B$67,2)</f>
        <v>0</v>
      </c>
      <c r="Y28" s="52">
        <f>VLOOKUP(H28,Bodování!$A$2:$B$67,2)</f>
        <v>0</v>
      </c>
      <c r="Z28" s="52">
        <f>VLOOKUP(I28,Bodování!$A$2:$B$67,2)</f>
        <v>0</v>
      </c>
      <c r="AA28" s="53">
        <f>VLOOKUP(J28,Bodování!$A$2:$B$67,2)</f>
        <v>0</v>
      </c>
      <c r="AB28" s="53">
        <f>VLOOKUP(K28,Bodování!$A$2:$B$67,2)</f>
        <v>0</v>
      </c>
      <c r="AC28" s="53">
        <f>VLOOKUP(L28,Bodování!$A$2:$B$67,2)</f>
        <v>0</v>
      </c>
      <c r="AD28" s="53">
        <f>VLOOKUP(M28,Bodování!$A$2:$B$67,2)</f>
        <v>0</v>
      </c>
      <c r="AE28" s="53">
        <f>VLOOKUP(N28,Bodování!$A$2:$B$67,2)</f>
        <v>0</v>
      </c>
      <c r="AF28" s="53">
        <f>VLOOKUP(O28,Bodování!$A$2:$B$67,2)</f>
        <v>0</v>
      </c>
      <c r="AG28" s="53">
        <f>VLOOKUP(P28,Bodování!$A$2:$B$67,2)</f>
        <v>0</v>
      </c>
      <c r="AH28" s="53">
        <f>VLOOKUP(Q28,Bodování!$A$2:$B$67,2)</f>
        <v>0</v>
      </c>
      <c r="AI28" s="12">
        <f t="shared" si="5"/>
        <v>0</v>
      </c>
      <c r="AJ28" s="12">
        <f t="shared" si="6"/>
        <v>18</v>
      </c>
      <c r="AK28" s="55">
        <f t="shared" si="7"/>
        <v>3</v>
      </c>
    </row>
    <row r="29" spans="1:40" ht="12.75" customHeight="1">
      <c r="A29" s="35">
        <f t="shared" si="8"/>
        <v>24</v>
      </c>
      <c r="B29" s="25" t="s">
        <v>69</v>
      </c>
      <c r="C29" s="36">
        <v>19</v>
      </c>
      <c r="D29" s="36"/>
      <c r="E29" s="36"/>
      <c r="F29" s="36"/>
      <c r="G29" s="36"/>
      <c r="H29" s="36"/>
      <c r="I29" s="36"/>
      <c r="J29" s="36">
        <v>0</v>
      </c>
      <c r="K29" s="36">
        <v>0</v>
      </c>
      <c r="L29" s="36"/>
      <c r="M29" s="36"/>
      <c r="N29" s="36"/>
      <c r="O29" s="36"/>
      <c r="P29" s="36"/>
      <c r="Q29" s="36"/>
      <c r="R29" s="73">
        <f t="shared" si="3"/>
        <v>25</v>
      </c>
      <c r="S29" s="67">
        <f t="shared" si="4"/>
        <v>25</v>
      </c>
      <c r="T29" s="53">
        <f>VLOOKUP(C29,Bodování!$A$2:$B$67,2)</f>
        <v>25</v>
      </c>
      <c r="U29" s="53">
        <f>VLOOKUP(D29,Bodování!$A$2:$B$67,2)</f>
        <v>0</v>
      </c>
      <c r="V29" s="53">
        <f>VLOOKUP(E29,Bodování!$A$2:$B$67,2)</f>
        <v>0</v>
      </c>
      <c r="W29" s="53">
        <f>VLOOKUP(F29,Bodování!$A$2:$B$67,2)</f>
        <v>0</v>
      </c>
      <c r="X29" s="53">
        <f>VLOOKUP(G29,Bodování!$A$2:$B$67,2)</f>
        <v>0</v>
      </c>
      <c r="Y29" s="53">
        <f>VLOOKUP(H29,Bodování!$A$2:$B$67,2)</f>
        <v>0</v>
      </c>
      <c r="Z29" s="53">
        <f>VLOOKUP(I29,Bodování!$A$2:$B$67,2)</f>
        <v>0</v>
      </c>
      <c r="AA29" s="53">
        <f>VLOOKUP(J29,Bodování!$A$2:$B$67,2)</f>
        <v>0</v>
      </c>
      <c r="AB29" s="53">
        <f>VLOOKUP(K29,Bodování!$A$2:$B$67,2)</f>
        <v>0</v>
      </c>
      <c r="AC29" s="53">
        <f>VLOOKUP(L29,Bodování!$A$2:$B$67,2)</f>
        <v>0</v>
      </c>
      <c r="AD29" s="53">
        <f>VLOOKUP(M29,Bodování!$A$2:$B$67,2)</f>
        <v>0</v>
      </c>
      <c r="AE29" s="53">
        <f>VLOOKUP(N29,Bodování!$A$2:$B$67,2)</f>
        <v>0</v>
      </c>
      <c r="AF29" s="53">
        <f>VLOOKUP(O29,Bodování!$A$2:$B$67,2)</f>
        <v>0</v>
      </c>
      <c r="AG29" s="53">
        <f>VLOOKUP(P29,Bodování!$A$2:$B$67,2)</f>
        <v>0</v>
      </c>
      <c r="AH29" s="53">
        <f>VLOOKUP(Q29,Bodování!$A$2:$B$67,2)</f>
        <v>0</v>
      </c>
      <c r="AI29" s="12">
        <f t="shared" si="5"/>
        <v>0</v>
      </c>
      <c r="AJ29" s="12">
        <f t="shared" si="6"/>
        <v>19</v>
      </c>
      <c r="AK29" s="55">
        <f t="shared" si="7"/>
        <v>3</v>
      </c>
      <c r="AM29" s="60"/>
      <c r="AN29" s="60"/>
    </row>
    <row r="30" spans="1:37" ht="12.75" customHeight="1">
      <c r="A30" s="35">
        <f t="shared" si="8"/>
        <v>25</v>
      </c>
      <c r="B30" s="25" t="s">
        <v>70</v>
      </c>
      <c r="C30" s="71">
        <v>20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3">
        <f t="shared" si="3"/>
        <v>24</v>
      </c>
      <c r="S30" s="67">
        <f t="shared" si="4"/>
        <v>24</v>
      </c>
      <c r="T30" s="53">
        <f>VLOOKUP(C30,Bodování!$A$2:$B$67,2)</f>
        <v>24</v>
      </c>
      <c r="U30" s="53">
        <f>VLOOKUP(D30,Bodování!$A$2:$B$67,2)</f>
        <v>0</v>
      </c>
      <c r="V30" s="53">
        <f>VLOOKUP(E30,Bodování!$A$2:$B$67,2)</f>
        <v>0</v>
      </c>
      <c r="W30" s="53">
        <f>VLOOKUP(F30,Bodování!$A$2:$B$67,2)</f>
        <v>0</v>
      </c>
      <c r="X30" s="53">
        <f>VLOOKUP(G30,Bodování!$A$2:$B$67,2)</f>
        <v>0</v>
      </c>
      <c r="Y30" s="53">
        <f>VLOOKUP(H30,Bodování!$A$2:$B$67,2)</f>
        <v>0</v>
      </c>
      <c r="Z30" s="53">
        <f>VLOOKUP(I30,Bodování!$A$2:$B$67,2)</f>
        <v>0</v>
      </c>
      <c r="AA30" s="53">
        <f>VLOOKUP(J30,Bodování!$A$2:$B$67,2)</f>
        <v>0</v>
      </c>
      <c r="AB30" s="53">
        <f>VLOOKUP(K30,Bodování!$A$2:$B$67,2)</f>
        <v>0</v>
      </c>
      <c r="AC30" s="53">
        <f>VLOOKUP(L30,Bodování!$A$2:$B$67,2)</f>
        <v>0</v>
      </c>
      <c r="AD30" s="53">
        <f>VLOOKUP(M30,Bodování!$A$2:$B$67,2)</f>
        <v>0</v>
      </c>
      <c r="AE30" s="53">
        <f>VLOOKUP(N30,Bodování!$A$2:$B$67,2)</f>
        <v>0</v>
      </c>
      <c r="AF30" s="53">
        <f>VLOOKUP(O30,Bodování!$A$2:$B$67,2)</f>
        <v>0</v>
      </c>
      <c r="AG30" s="53">
        <f>VLOOKUP(P30,Bodování!$A$2:$B$67,2)</f>
        <v>0</v>
      </c>
      <c r="AH30" s="53">
        <f>VLOOKUP(Q30,Bodování!$A$2:$B$67,2)</f>
        <v>0</v>
      </c>
      <c r="AI30" s="12">
        <f t="shared" si="5"/>
        <v>20</v>
      </c>
      <c r="AJ30" s="12">
        <f t="shared" si="6"/>
        <v>20</v>
      </c>
      <c r="AK30" s="55">
        <f t="shared" si="7"/>
        <v>1</v>
      </c>
    </row>
    <row r="31" spans="1:37" ht="12.75" customHeight="1">
      <c r="A31" s="35">
        <f t="shared" si="8"/>
        <v>26</v>
      </c>
      <c r="B31" s="25" t="s">
        <v>71</v>
      </c>
      <c r="C31" s="71">
        <v>21</v>
      </c>
      <c r="D31" s="71"/>
      <c r="E31" s="71"/>
      <c r="F31" s="71"/>
      <c r="G31" s="71"/>
      <c r="H31" s="71"/>
      <c r="I31" s="71"/>
      <c r="J31" s="71">
        <v>0</v>
      </c>
      <c r="K31" s="71">
        <v>0</v>
      </c>
      <c r="L31" s="71"/>
      <c r="M31" s="71"/>
      <c r="N31" s="71"/>
      <c r="O31" s="71"/>
      <c r="P31" s="71"/>
      <c r="Q31" s="71"/>
      <c r="R31" s="73">
        <f t="shared" si="3"/>
        <v>23</v>
      </c>
      <c r="S31" s="67">
        <f t="shared" si="4"/>
        <v>23</v>
      </c>
      <c r="T31" s="53">
        <f>VLOOKUP(C31,Bodování!$A$2:$B$67,2)</f>
        <v>23</v>
      </c>
      <c r="U31" s="53">
        <f>VLOOKUP(D31,Bodování!$A$2:$B$67,2)</f>
        <v>0</v>
      </c>
      <c r="V31" s="53">
        <f>VLOOKUP(E31,Bodování!$A$2:$B$67,2)</f>
        <v>0</v>
      </c>
      <c r="W31" s="53">
        <f>VLOOKUP(F31,Bodování!$A$2:$B$67,2)</f>
        <v>0</v>
      </c>
      <c r="X31" s="53">
        <f>VLOOKUP(G31,Bodování!$A$2:$B$67,2)</f>
        <v>0</v>
      </c>
      <c r="Y31" s="53">
        <f>VLOOKUP(H31,Bodování!$A$2:$B$67,2)</f>
        <v>0</v>
      </c>
      <c r="Z31" s="53">
        <f>VLOOKUP(I31,Bodování!$A$2:$B$67,2)</f>
        <v>0</v>
      </c>
      <c r="AA31" s="53">
        <f>VLOOKUP(J31,Bodování!$A$2:$B$67,2)</f>
        <v>0</v>
      </c>
      <c r="AB31" s="53">
        <f>VLOOKUP(K31,Bodování!$A$2:$B$67,2)</f>
        <v>0</v>
      </c>
      <c r="AC31" s="53">
        <f>VLOOKUP(L31,Bodování!$A$2:$B$67,2)</f>
        <v>0</v>
      </c>
      <c r="AD31" s="53">
        <f>VLOOKUP(M31,Bodování!$A$2:$B$67,2)</f>
        <v>0</v>
      </c>
      <c r="AE31" s="53">
        <f>VLOOKUP(N31,Bodování!$A$2:$B$67,2)</f>
        <v>0</v>
      </c>
      <c r="AF31" s="53">
        <f>VLOOKUP(O31,Bodování!$A$2:$B$67,2)</f>
        <v>0</v>
      </c>
      <c r="AG31" s="53">
        <f>VLOOKUP(P31,Bodování!$A$2:$B$67,2)</f>
        <v>0</v>
      </c>
      <c r="AH31" s="53">
        <f>VLOOKUP(Q31,Bodování!$A$2:$B$67,2)</f>
        <v>0</v>
      </c>
      <c r="AI31" s="12">
        <f t="shared" si="5"/>
        <v>0</v>
      </c>
      <c r="AJ31" s="12">
        <f t="shared" si="6"/>
        <v>21</v>
      </c>
      <c r="AK31" s="55">
        <f t="shared" si="7"/>
        <v>3</v>
      </c>
    </row>
    <row r="32" spans="1:37" ht="12.75" customHeight="1">
      <c r="A32" s="35">
        <f t="shared" si="8"/>
        <v>27</v>
      </c>
      <c r="B32" s="25" t="s">
        <v>23</v>
      </c>
      <c r="C32" s="36">
        <v>22</v>
      </c>
      <c r="D32" s="36"/>
      <c r="E32" s="36"/>
      <c r="F32" s="36"/>
      <c r="G32" s="36"/>
      <c r="H32" s="36"/>
      <c r="I32" s="36"/>
      <c r="J32" s="36">
        <v>0</v>
      </c>
      <c r="K32" s="36">
        <v>0</v>
      </c>
      <c r="L32" s="36"/>
      <c r="M32" s="36"/>
      <c r="N32" s="36"/>
      <c r="O32" s="36"/>
      <c r="P32" s="36"/>
      <c r="Q32" s="36"/>
      <c r="R32" s="73">
        <f t="shared" si="3"/>
        <v>22</v>
      </c>
      <c r="S32" s="67">
        <f t="shared" si="4"/>
        <v>22</v>
      </c>
      <c r="T32" s="53">
        <f>VLOOKUP(C32,Bodování!$A$2:$B$67,2)</f>
        <v>22</v>
      </c>
      <c r="U32" s="53">
        <f>VLOOKUP(D32,Bodování!$A$2:$B$67,2)</f>
        <v>0</v>
      </c>
      <c r="V32" s="53">
        <f>VLOOKUP(E32,Bodování!$A$2:$B$67,2)</f>
        <v>0</v>
      </c>
      <c r="W32" s="53">
        <f>VLOOKUP(F32,Bodování!$A$2:$B$67,2)</f>
        <v>0</v>
      </c>
      <c r="X32" s="53">
        <f>VLOOKUP(G32,Bodování!$A$2:$B$67,2)</f>
        <v>0</v>
      </c>
      <c r="Y32" s="53">
        <f>VLOOKUP(H32,Bodování!$A$2:$B$67,2)</f>
        <v>0</v>
      </c>
      <c r="Z32" s="53">
        <f>VLOOKUP(I32,Bodování!$A$2:$B$67,2)</f>
        <v>0</v>
      </c>
      <c r="AA32" s="53">
        <f>VLOOKUP(J32,Bodování!$A$2:$B$67,2)</f>
        <v>0</v>
      </c>
      <c r="AB32" s="53">
        <f>VLOOKUP(K32,Bodování!$A$2:$B$67,2)</f>
        <v>0</v>
      </c>
      <c r="AC32" s="53">
        <f>VLOOKUP(L32,Bodování!$A$2:$B$67,2)</f>
        <v>0</v>
      </c>
      <c r="AD32" s="53">
        <f>VLOOKUP(M32,Bodování!$A$2:$B$67,2)</f>
        <v>0</v>
      </c>
      <c r="AE32" s="53">
        <f>VLOOKUP(N32,Bodování!$A$2:$B$67,2)</f>
        <v>0</v>
      </c>
      <c r="AF32" s="53">
        <f>VLOOKUP(O32,Bodování!$A$2:$B$67,2)</f>
        <v>0</v>
      </c>
      <c r="AG32" s="53">
        <f>VLOOKUP(P32,Bodování!$A$2:$B$67,2)</f>
        <v>0</v>
      </c>
      <c r="AH32" s="53">
        <f>VLOOKUP(Q32,Bodování!$A$2:$B$67,2)</f>
        <v>0</v>
      </c>
      <c r="AI32" s="12">
        <f t="shared" si="5"/>
        <v>0</v>
      </c>
      <c r="AJ32" s="12">
        <f t="shared" si="6"/>
        <v>22</v>
      </c>
      <c r="AK32" s="55">
        <f t="shared" si="7"/>
        <v>3</v>
      </c>
    </row>
    <row r="33" spans="1:37" ht="12.75" customHeight="1">
      <c r="A33" s="35">
        <f t="shared" si="8"/>
      </c>
      <c r="B33" s="2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74">
        <f t="shared" si="3"/>
        <v>0</v>
      </c>
      <c r="S33" s="74">
        <f>IF(COUNTBLANK(C33:Q33)&gt;(15-$C$2),R33,R33-VLOOKUP(AJ33,Bodování!$A$2:$B$67,2))</f>
        <v>0</v>
      </c>
      <c r="T33" s="53">
        <f>VLOOKUP(C33,Bodování!$A$2:$B$67,2)</f>
        <v>0</v>
      </c>
      <c r="U33" s="53">
        <f>VLOOKUP(D33,Bodování!$A$2:$B$67,2)</f>
        <v>0</v>
      </c>
      <c r="V33" s="53">
        <f>VLOOKUP(E33,Bodování!$A$2:$B$67,2)</f>
        <v>0</v>
      </c>
      <c r="W33" s="53">
        <f>VLOOKUP(F33,Bodování!$A$2:$B$67,2)</f>
        <v>0</v>
      </c>
      <c r="X33" s="53">
        <f>VLOOKUP(G33,Bodování!$A$2:$B$67,2)</f>
        <v>0</v>
      </c>
      <c r="Y33" s="53">
        <f>VLOOKUP(H33,Bodování!$A$2:$B$67,2)</f>
        <v>0</v>
      </c>
      <c r="Z33" s="53">
        <f>VLOOKUP(I33,Bodování!$A$2:$B$67,2)</f>
        <v>0</v>
      </c>
      <c r="AA33" s="53">
        <f>VLOOKUP(J33,Bodování!$A$2:$B$67,2)</f>
        <v>0</v>
      </c>
      <c r="AB33" s="53">
        <f>VLOOKUP(K33,Bodování!$A$2:$B$67,2)</f>
        <v>0</v>
      </c>
      <c r="AC33" s="53">
        <f>VLOOKUP(L33,Bodování!$A$2:$B$67,2)</f>
        <v>0</v>
      </c>
      <c r="AD33" s="53">
        <f>VLOOKUP(M33,Bodování!$A$2:$B$67,2)</f>
        <v>0</v>
      </c>
      <c r="AE33" s="53">
        <f>VLOOKUP(N33,Bodování!$A$2:$B$67,2)</f>
        <v>0</v>
      </c>
      <c r="AF33" s="53">
        <f>VLOOKUP(O33,Bodování!$A$2:$B$67,2)</f>
        <v>0</v>
      </c>
      <c r="AG33" s="53">
        <f>VLOOKUP(P33,Bodování!$A$2:$B$67,2)</f>
        <v>0</v>
      </c>
      <c r="AH33" s="53">
        <f>VLOOKUP(Q33,Bodování!$A$2:$B$67,2)</f>
        <v>0</v>
      </c>
      <c r="AI33" s="12">
        <f t="shared" si="5"/>
        <v>0</v>
      </c>
      <c r="AJ33" s="12">
        <f t="shared" si="6"/>
        <v>0</v>
      </c>
      <c r="AK33" s="55">
        <f t="shared" si="7"/>
        <v>0</v>
      </c>
    </row>
    <row r="34" spans="1:37" ht="12.75" customHeight="1">
      <c r="A34" s="35">
        <f t="shared" si="8"/>
      </c>
      <c r="B34" s="25"/>
      <c r="C34" s="36"/>
      <c r="D34" s="36"/>
      <c r="E34" s="36"/>
      <c r="F34" s="36"/>
      <c r="G34" s="36"/>
      <c r="H34" s="36"/>
      <c r="I34" s="36"/>
      <c r="J34" s="36"/>
      <c r="K34" s="37"/>
      <c r="L34" s="37"/>
      <c r="M34" s="37"/>
      <c r="N34" s="37"/>
      <c r="O34" s="37"/>
      <c r="P34" s="37"/>
      <c r="Q34" s="72"/>
      <c r="R34" s="73">
        <f t="shared" si="3"/>
        <v>0</v>
      </c>
      <c r="S34" s="74">
        <f>IF(COUNTBLANK(C34:Q34)&gt;(15-$C$2),R34,R34-VLOOKUP(AJ34,Bodování!$A$2:$B$67,2))</f>
        <v>0</v>
      </c>
      <c r="T34" s="53">
        <f>VLOOKUP(C34,Bodování!$A$2:$B$67,2)</f>
        <v>0</v>
      </c>
      <c r="U34" s="53">
        <f>VLOOKUP(D34,Bodování!$A$2:$B$67,2)</f>
        <v>0</v>
      </c>
      <c r="V34" s="53">
        <f>VLOOKUP(E34,Bodování!$A$2:$B$67,2)</f>
        <v>0</v>
      </c>
      <c r="W34" s="53">
        <f>VLOOKUP(F34,Bodování!$A$2:$B$67,2)</f>
        <v>0</v>
      </c>
      <c r="X34" s="53">
        <f>VLOOKUP(G34,Bodování!$A$2:$B$67,2)</f>
        <v>0</v>
      </c>
      <c r="Y34" s="53">
        <f>VLOOKUP(H34,Bodování!$A$2:$B$67,2)</f>
        <v>0</v>
      </c>
      <c r="Z34" s="53">
        <f>VLOOKUP(I34,Bodování!$A$2:$B$67,2)</f>
        <v>0</v>
      </c>
      <c r="AA34" s="53">
        <f>VLOOKUP(J34,Bodování!$A$2:$B$67,2)</f>
        <v>0</v>
      </c>
      <c r="AB34" s="53">
        <f>VLOOKUP(K34,Bodování!$A$2:$B$67,2)</f>
        <v>0</v>
      </c>
      <c r="AC34" s="53">
        <f>VLOOKUP(L34,Bodování!$A$2:$B$67,2)</f>
        <v>0</v>
      </c>
      <c r="AD34" s="53">
        <f>VLOOKUP(M34,Bodování!$A$2:$B$67,2)</f>
        <v>0</v>
      </c>
      <c r="AE34" s="53">
        <f>VLOOKUP(N34,Bodování!$A$2:$B$67,2)</f>
        <v>0</v>
      </c>
      <c r="AF34" s="53">
        <f>VLOOKUP(O34,Bodování!$A$2:$B$67,2)</f>
        <v>0</v>
      </c>
      <c r="AG34" s="53">
        <f>VLOOKUP(P34,Bodování!$A$2:$B$67,2)</f>
        <v>0</v>
      </c>
      <c r="AH34" s="53">
        <f>VLOOKUP(Q34,Bodování!$A$2:$B$67,2)</f>
        <v>0</v>
      </c>
      <c r="AI34" s="12">
        <f t="shared" si="5"/>
        <v>0</v>
      </c>
      <c r="AJ34" s="12">
        <f t="shared" si="6"/>
        <v>0</v>
      </c>
      <c r="AK34" s="55">
        <f t="shared" si="7"/>
        <v>0</v>
      </c>
    </row>
    <row r="35" spans="1:37" ht="12.75" customHeight="1">
      <c r="A35" s="35">
        <f t="shared" si="8"/>
      </c>
      <c r="B35" s="25"/>
      <c r="C35" s="36"/>
      <c r="D35" s="36"/>
      <c r="E35" s="36"/>
      <c r="F35" s="36"/>
      <c r="G35" s="36"/>
      <c r="H35" s="36"/>
      <c r="I35" s="36"/>
      <c r="J35" s="36"/>
      <c r="K35" s="37"/>
      <c r="L35" s="37"/>
      <c r="M35" s="37"/>
      <c r="N35" s="37"/>
      <c r="O35" s="37"/>
      <c r="P35" s="37"/>
      <c r="Q35" s="72"/>
      <c r="R35" s="74">
        <f t="shared" si="3"/>
        <v>0</v>
      </c>
      <c r="S35" s="74">
        <f>IF(COUNTBLANK(C35:Q35)&gt;(15-$C$2),R35,R35-VLOOKUP(AJ35,Bodování!$A$2:$B$67,2))</f>
        <v>0</v>
      </c>
      <c r="T35" s="53">
        <f>VLOOKUP(C35,Bodování!$A$2:$B$67,2)</f>
        <v>0</v>
      </c>
      <c r="U35" s="53">
        <f>VLOOKUP(D35,Bodování!$A$2:$B$67,2)</f>
        <v>0</v>
      </c>
      <c r="V35" s="53">
        <f>VLOOKUP(E35,Bodování!$A$2:$B$67,2)</f>
        <v>0</v>
      </c>
      <c r="W35" s="53">
        <f>VLOOKUP(F35,Bodování!$A$2:$B$67,2)</f>
        <v>0</v>
      </c>
      <c r="X35" s="53">
        <f>VLOOKUP(G35,Bodování!$A$2:$B$67,2)</f>
        <v>0</v>
      </c>
      <c r="Y35" s="53">
        <f>VLOOKUP(H35,Bodování!$A$2:$B$67,2)</f>
        <v>0</v>
      </c>
      <c r="Z35" s="53">
        <f>VLOOKUP(I35,Bodování!$A$2:$B$67,2)</f>
        <v>0</v>
      </c>
      <c r="AA35" s="53">
        <f>VLOOKUP(J35,Bodování!$A$2:$B$67,2)</f>
        <v>0</v>
      </c>
      <c r="AB35" s="53">
        <f>VLOOKUP(K35,Bodování!$A$2:$B$67,2)</f>
        <v>0</v>
      </c>
      <c r="AC35" s="53">
        <f>VLOOKUP(L35,Bodování!$A$2:$B$67,2)</f>
        <v>0</v>
      </c>
      <c r="AD35" s="53">
        <f>VLOOKUP(M35,Bodování!$A$2:$B$67,2)</f>
        <v>0</v>
      </c>
      <c r="AE35" s="53">
        <f>VLOOKUP(N35,Bodování!$A$2:$B$67,2)</f>
        <v>0</v>
      </c>
      <c r="AF35" s="53">
        <f>VLOOKUP(O35,Bodování!$A$2:$B$67,2)</f>
        <v>0</v>
      </c>
      <c r="AG35" s="53">
        <f>VLOOKUP(P35,Bodování!$A$2:$B$67,2)</f>
        <v>0</v>
      </c>
      <c r="AH35" s="53">
        <f>VLOOKUP(Q35,Bodování!$A$2:$B$67,2)</f>
        <v>0</v>
      </c>
      <c r="AI35" s="12">
        <f t="shared" si="5"/>
        <v>0</v>
      </c>
      <c r="AJ35" s="12">
        <f t="shared" si="6"/>
        <v>0</v>
      </c>
      <c r="AK35" s="55">
        <f t="shared" si="7"/>
        <v>0</v>
      </c>
    </row>
    <row r="36" spans="1:37" ht="12.75" customHeight="1">
      <c r="A36" s="35">
        <f t="shared" si="8"/>
      </c>
      <c r="B36" s="25"/>
      <c r="C36" s="36"/>
      <c r="D36" s="36"/>
      <c r="E36" s="36"/>
      <c r="F36" s="36"/>
      <c r="G36" s="36"/>
      <c r="H36" s="36"/>
      <c r="I36" s="36"/>
      <c r="J36" s="36"/>
      <c r="K36" s="37"/>
      <c r="L36" s="37"/>
      <c r="M36" s="37"/>
      <c r="N36" s="37"/>
      <c r="O36" s="37"/>
      <c r="P36" s="37"/>
      <c r="Q36" s="72"/>
      <c r="R36" s="74">
        <f t="shared" si="3"/>
        <v>0</v>
      </c>
      <c r="S36" s="74">
        <f>IF(COUNTBLANK(C36:Q36)&gt;(15-$C$2),R36,R36-VLOOKUP(AJ36,Bodování!$A$2:$B$67,2))</f>
        <v>0</v>
      </c>
      <c r="T36" s="53">
        <f>VLOOKUP(C36,Bodování!$A$2:$B$67,2)</f>
        <v>0</v>
      </c>
      <c r="U36" s="53">
        <f>VLOOKUP(D36,Bodování!$A$2:$B$67,2)</f>
        <v>0</v>
      </c>
      <c r="V36" s="53">
        <f>VLOOKUP(E36,Bodování!$A$2:$B$67,2)</f>
        <v>0</v>
      </c>
      <c r="W36" s="53">
        <f>VLOOKUP(F36,Bodování!$A$2:$B$67,2)</f>
        <v>0</v>
      </c>
      <c r="X36" s="53">
        <f>VLOOKUP(G36,Bodování!$A$2:$B$67,2)</f>
        <v>0</v>
      </c>
      <c r="Y36" s="53">
        <f>VLOOKUP(H36,Bodování!$A$2:$B$67,2)</f>
        <v>0</v>
      </c>
      <c r="Z36" s="53">
        <f>VLOOKUP(I36,Bodování!$A$2:$B$67,2)</f>
        <v>0</v>
      </c>
      <c r="AA36" s="53">
        <f>VLOOKUP(J36,Bodování!$A$2:$B$67,2)</f>
        <v>0</v>
      </c>
      <c r="AB36" s="53">
        <f>VLOOKUP(K36,Bodování!$A$2:$B$67,2)</f>
        <v>0</v>
      </c>
      <c r="AC36" s="53">
        <f>VLOOKUP(L36,Bodování!$A$2:$B$67,2)</f>
        <v>0</v>
      </c>
      <c r="AD36" s="53">
        <f>VLOOKUP(M36,Bodování!$A$2:$B$67,2)</f>
        <v>0</v>
      </c>
      <c r="AE36" s="53">
        <f>VLOOKUP(N36,Bodování!$A$2:$B$67,2)</f>
        <v>0</v>
      </c>
      <c r="AF36" s="53">
        <f>VLOOKUP(O36,Bodování!$A$2:$B$67,2)</f>
        <v>0</v>
      </c>
      <c r="AG36" s="53">
        <f>VLOOKUP(P36,Bodování!$A$2:$B$67,2)</f>
        <v>0</v>
      </c>
      <c r="AH36" s="53">
        <f>VLOOKUP(Q36,Bodování!$A$2:$B$67,2)</f>
        <v>0</v>
      </c>
      <c r="AI36" s="12">
        <f t="shared" si="5"/>
        <v>0</v>
      </c>
      <c r="AJ36" s="12">
        <f t="shared" si="6"/>
        <v>0</v>
      </c>
      <c r="AK36" s="55">
        <f t="shared" si="7"/>
        <v>0</v>
      </c>
    </row>
    <row r="37" spans="1:37" ht="12.75" customHeight="1">
      <c r="A37" s="35">
        <f t="shared" si="8"/>
      </c>
      <c r="B37" s="25"/>
      <c r="C37" s="36"/>
      <c r="D37" s="36"/>
      <c r="E37" s="36"/>
      <c r="F37" s="36"/>
      <c r="G37" s="36"/>
      <c r="H37" s="36"/>
      <c r="I37" s="36"/>
      <c r="J37" s="36"/>
      <c r="K37" s="37"/>
      <c r="L37" s="37"/>
      <c r="M37" s="37"/>
      <c r="N37" s="37"/>
      <c r="O37" s="37"/>
      <c r="P37" s="37"/>
      <c r="Q37" s="72"/>
      <c r="R37" s="73">
        <f t="shared" si="3"/>
        <v>0</v>
      </c>
      <c r="S37" s="74">
        <f>IF(COUNTBLANK(C37:Q37)&gt;(15-$C$2),R37,R37-VLOOKUP(AJ37,Bodování!$A$2:$B$67,2))</f>
        <v>0</v>
      </c>
      <c r="T37" s="53">
        <f>VLOOKUP(C37,Bodování!$A$2:$B$67,2)</f>
        <v>0</v>
      </c>
      <c r="U37" s="53">
        <f>VLOOKUP(D37,Bodování!$A$2:$B$67,2)</f>
        <v>0</v>
      </c>
      <c r="V37" s="53">
        <f>VLOOKUP(E37,Bodování!$A$2:$B$67,2)</f>
        <v>0</v>
      </c>
      <c r="W37" s="53">
        <f>VLOOKUP(F37,Bodování!$A$2:$B$67,2)</f>
        <v>0</v>
      </c>
      <c r="X37" s="53">
        <f>VLOOKUP(G37,Bodování!$A$2:$B$67,2)</f>
        <v>0</v>
      </c>
      <c r="Y37" s="53">
        <f>VLOOKUP(H37,Bodování!$A$2:$B$67,2)</f>
        <v>0</v>
      </c>
      <c r="Z37" s="53">
        <f>VLOOKUP(I37,Bodování!$A$2:$B$67,2)</f>
        <v>0</v>
      </c>
      <c r="AA37" s="53">
        <f>VLOOKUP(J37,Bodování!$A$2:$B$67,2)</f>
        <v>0</v>
      </c>
      <c r="AB37" s="53">
        <f>VLOOKUP(K37,Bodování!$A$2:$B$67,2)</f>
        <v>0</v>
      </c>
      <c r="AC37" s="53">
        <f>VLOOKUP(L37,Bodování!$A$2:$B$67,2)</f>
        <v>0</v>
      </c>
      <c r="AD37" s="53">
        <f>VLOOKUP(M37,Bodování!$A$2:$B$67,2)</f>
        <v>0</v>
      </c>
      <c r="AE37" s="53">
        <f>VLOOKUP(N37,Bodování!$A$2:$B$67,2)</f>
        <v>0</v>
      </c>
      <c r="AF37" s="53">
        <f>VLOOKUP(O37,Bodování!$A$2:$B$67,2)</f>
        <v>0</v>
      </c>
      <c r="AG37" s="53">
        <f>VLOOKUP(P37,Bodování!$A$2:$B$67,2)</f>
        <v>0</v>
      </c>
      <c r="AH37" s="53">
        <f>VLOOKUP(Q37,Bodování!$A$2:$B$67,2)</f>
        <v>0</v>
      </c>
      <c r="AI37" s="12">
        <f t="shared" si="5"/>
        <v>0</v>
      </c>
      <c r="AJ37" s="12">
        <f t="shared" si="6"/>
        <v>0</v>
      </c>
      <c r="AK37" s="55">
        <f t="shared" si="7"/>
        <v>0</v>
      </c>
    </row>
    <row r="38" spans="1:37" ht="12.75" customHeight="1">
      <c r="A38" s="35">
        <f t="shared" si="8"/>
      </c>
      <c r="B38" s="25"/>
      <c r="C38" s="36"/>
      <c r="D38" s="36"/>
      <c r="E38" s="36"/>
      <c r="F38" s="36"/>
      <c r="G38" s="36"/>
      <c r="H38" s="36"/>
      <c r="I38" s="36"/>
      <c r="J38" s="36"/>
      <c r="K38" s="37"/>
      <c r="L38" s="37"/>
      <c r="M38" s="37"/>
      <c r="N38" s="37"/>
      <c r="O38" s="37"/>
      <c r="P38" s="37"/>
      <c r="Q38" s="72"/>
      <c r="R38" s="73">
        <f aca="true" t="shared" si="9" ref="R38:R69">SUM(T38:AH38)</f>
        <v>0</v>
      </c>
      <c r="S38" s="74">
        <f>IF(COUNTBLANK(C38:Q38)&gt;(15-$C$2),R38,R38-VLOOKUP(AJ38,Bodování!$A$2:$B$67,2))</f>
        <v>0</v>
      </c>
      <c r="T38" s="53">
        <f>VLOOKUP(C38,Bodování!$A$2:$B$67,2)</f>
        <v>0</v>
      </c>
      <c r="U38" s="53">
        <f>VLOOKUP(D38,Bodování!$A$2:$B$67,2)</f>
        <v>0</v>
      </c>
      <c r="V38" s="53">
        <f>VLOOKUP(E38,Bodování!$A$2:$B$67,2)</f>
        <v>0</v>
      </c>
      <c r="W38" s="53">
        <f>VLOOKUP(F38,Bodování!$A$2:$B$67,2)</f>
        <v>0</v>
      </c>
      <c r="X38" s="53">
        <f>VLOOKUP(G38,Bodování!$A$2:$B$67,2)</f>
        <v>0</v>
      </c>
      <c r="Y38" s="53">
        <f>VLOOKUP(H38,Bodování!$A$2:$B$67,2)</f>
        <v>0</v>
      </c>
      <c r="Z38" s="53">
        <f>VLOOKUP(I38,Bodování!$A$2:$B$67,2)</f>
        <v>0</v>
      </c>
      <c r="AA38" s="53">
        <f>VLOOKUP(J38,Bodování!$A$2:$B$67,2)</f>
        <v>0</v>
      </c>
      <c r="AB38" s="53">
        <f>VLOOKUP(K38,Bodování!$A$2:$B$67,2)</f>
        <v>0</v>
      </c>
      <c r="AC38" s="53">
        <f>VLOOKUP(L38,Bodování!$A$2:$B$67,2)</f>
        <v>0</v>
      </c>
      <c r="AD38" s="53">
        <f>VLOOKUP(M38,Bodování!$A$2:$B$67,2)</f>
        <v>0</v>
      </c>
      <c r="AE38" s="53">
        <f>VLOOKUP(N38,Bodování!$A$2:$B$67,2)</f>
        <v>0</v>
      </c>
      <c r="AF38" s="53">
        <f>VLOOKUP(O38,Bodování!$A$2:$B$67,2)</f>
        <v>0</v>
      </c>
      <c r="AG38" s="53">
        <f>VLOOKUP(P38,Bodování!$A$2:$B$67,2)</f>
        <v>0</v>
      </c>
      <c r="AH38" s="53">
        <f>VLOOKUP(Q38,Bodování!$A$2:$B$67,2)</f>
        <v>0</v>
      </c>
      <c r="AI38" s="12">
        <f aca="true" t="shared" si="10" ref="AI38:AI69">MINA(C38:Q38)</f>
        <v>0</v>
      </c>
      <c r="AJ38" s="12">
        <f aca="true" t="shared" si="11" ref="AJ38:AJ69">MAX(C38:Q38)</f>
        <v>0</v>
      </c>
      <c r="AK38" s="55">
        <f aca="true" t="shared" si="12" ref="AK38:AK69">COUNT(C38:Q38)</f>
        <v>0</v>
      </c>
    </row>
    <row r="39" spans="1:37" ht="12.75" customHeight="1">
      <c r="A39" s="35">
        <f t="shared" si="8"/>
      </c>
      <c r="B39" s="25"/>
      <c r="C39" s="36"/>
      <c r="D39" s="36"/>
      <c r="E39" s="36"/>
      <c r="F39" s="36"/>
      <c r="G39" s="36"/>
      <c r="H39" s="36"/>
      <c r="I39" s="36"/>
      <c r="J39" s="36"/>
      <c r="K39" s="37"/>
      <c r="L39" s="37"/>
      <c r="M39" s="37"/>
      <c r="N39" s="37"/>
      <c r="O39" s="37"/>
      <c r="P39" s="37"/>
      <c r="Q39" s="72"/>
      <c r="R39" s="73">
        <f t="shared" si="9"/>
        <v>0</v>
      </c>
      <c r="S39" s="74">
        <f>IF(COUNTBLANK(C39:Q39)&gt;(15-$C$2),R39,R39-VLOOKUP(AJ39,Bodování!$A$2:$B$67,2))</f>
        <v>0</v>
      </c>
      <c r="T39" s="53">
        <f>VLOOKUP(C39,Bodování!$A$2:$B$67,2)</f>
        <v>0</v>
      </c>
      <c r="U39" s="53">
        <f>VLOOKUP(D39,Bodování!$A$2:$B$67,2)</f>
        <v>0</v>
      </c>
      <c r="V39" s="53">
        <f>VLOOKUP(E39,Bodování!$A$2:$B$67,2)</f>
        <v>0</v>
      </c>
      <c r="W39" s="53">
        <f>VLOOKUP(F39,Bodování!$A$2:$B$67,2)</f>
        <v>0</v>
      </c>
      <c r="X39" s="53">
        <f>VLOOKUP(G39,Bodování!$A$2:$B$67,2)</f>
        <v>0</v>
      </c>
      <c r="Y39" s="53">
        <f>VLOOKUP(H39,Bodování!$A$2:$B$67,2)</f>
        <v>0</v>
      </c>
      <c r="Z39" s="53">
        <f>VLOOKUP(I39,Bodování!$A$2:$B$67,2)</f>
        <v>0</v>
      </c>
      <c r="AA39" s="53">
        <f>VLOOKUP(J39,Bodování!$A$2:$B$67,2)</f>
        <v>0</v>
      </c>
      <c r="AB39" s="53">
        <f>VLOOKUP(K39,Bodování!$A$2:$B$67,2)</f>
        <v>0</v>
      </c>
      <c r="AC39" s="53">
        <f>VLOOKUP(L39,Bodování!$A$2:$B$67,2)</f>
        <v>0</v>
      </c>
      <c r="AD39" s="53">
        <f>VLOOKUP(M39,Bodování!$A$2:$B$67,2)</f>
        <v>0</v>
      </c>
      <c r="AE39" s="53">
        <f>VLOOKUP(N39,Bodování!$A$2:$B$67,2)</f>
        <v>0</v>
      </c>
      <c r="AF39" s="53">
        <f>VLOOKUP(O39,Bodování!$A$2:$B$67,2)</f>
        <v>0</v>
      </c>
      <c r="AG39" s="53">
        <f>VLOOKUP(P39,Bodování!$A$2:$B$67,2)</f>
        <v>0</v>
      </c>
      <c r="AH39" s="53">
        <f>VLOOKUP(Q39,Bodování!$A$2:$B$67,2)</f>
        <v>0</v>
      </c>
      <c r="AI39" s="12">
        <f t="shared" si="10"/>
        <v>0</v>
      </c>
      <c r="AJ39" s="12">
        <f t="shared" si="11"/>
        <v>0</v>
      </c>
      <c r="AK39" s="55">
        <f t="shared" si="12"/>
        <v>0</v>
      </c>
    </row>
    <row r="40" spans="1:37" ht="12.75" customHeight="1">
      <c r="A40" s="35">
        <f t="shared" si="8"/>
      </c>
      <c r="B40" s="2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74">
        <f t="shared" si="9"/>
        <v>0</v>
      </c>
      <c r="S40" s="74">
        <f>IF(COUNTBLANK(C40:Q40)&gt;(15-$C$2),R40,R40-VLOOKUP(AJ40,Bodování!$A$2:$B$67,2))</f>
        <v>0</v>
      </c>
      <c r="T40" s="53">
        <f>VLOOKUP(C40,Bodování!$A$2:$B$67,2)</f>
        <v>0</v>
      </c>
      <c r="U40" s="53">
        <f>VLOOKUP(D40,Bodování!$A$2:$B$67,2)</f>
        <v>0</v>
      </c>
      <c r="V40" s="53">
        <f>VLOOKUP(E40,Bodování!$A$2:$B$67,2)</f>
        <v>0</v>
      </c>
      <c r="W40" s="53">
        <f>VLOOKUP(F40,Bodování!$A$2:$B$67,2)</f>
        <v>0</v>
      </c>
      <c r="X40" s="53">
        <f>VLOOKUP(G40,Bodování!$A$2:$B$67,2)</f>
        <v>0</v>
      </c>
      <c r="Y40" s="53">
        <f>VLOOKUP(H40,Bodování!$A$2:$B$67,2)</f>
        <v>0</v>
      </c>
      <c r="Z40" s="53">
        <f>VLOOKUP(I40,Bodování!$A$2:$B$67,2)</f>
        <v>0</v>
      </c>
      <c r="AA40" s="53">
        <f>VLOOKUP(J40,Bodování!$A$2:$B$67,2)</f>
        <v>0</v>
      </c>
      <c r="AB40" s="53">
        <f>VLOOKUP(K40,Bodování!$A$2:$B$67,2)</f>
        <v>0</v>
      </c>
      <c r="AC40" s="53">
        <f>VLOOKUP(L40,Bodování!$A$2:$B$67,2)</f>
        <v>0</v>
      </c>
      <c r="AD40" s="53">
        <f>VLOOKUP(M40,Bodování!$A$2:$B$67,2)</f>
        <v>0</v>
      </c>
      <c r="AE40" s="53">
        <f>VLOOKUP(N40,Bodování!$A$2:$B$67,2)</f>
        <v>0</v>
      </c>
      <c r="AF40" s="53">
        <f>VLOOKUP(O40,Bodování!$A$2:$B$67,2)</f>
        <v>0</v>
      </c>
      <c r="AG40" s="53">
        <f>VLOOKUP(P40,Bodování!$A$2:$B$67,2)</f>
        <v>0</v>
      </c>
      <c r="AH40" s="53">
        <f>VLOOKUP(Q40,Bodování!$A$2:$B$67,2)</f>
        <v>0</v>
      </c>
      <c r="AI40" s="12">
        <f t="shared" si="10"/>
        <v>0</v>
      </c>
      <c r="AJ40" s="12">
        <f t="shared" si="11"/>
        <v>0</v>
      </c>
      <c r="AK40" s="55">
        <f t="shared" si="12"/>
        <v>0</v>
      </c>
    </row>
    <row r="41" spans="1:37" ht="12.75" customHeight="1">
      <c r="A41" s="35">
        <f t="shared" si="8"/>
      </c>
      <c r="B41" s="2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73">
        <f t="shared" si="9"/>
        <v>0</v>
      </c>
      <c r="S41" s="74">
        <f>IF(COUNTBLANK(C41:Q41)&gt;(15-$C$2),R41,R41-VLOOKUP(AJ41,Bodování!$A$2:$B$67,2))</f>
        <v>0</v>
      </c>
      <c r="T41" s="53">
        <f>VLOOKUP(C41,Bodování!$A$2:$B$67,2)</f>
        <v>0</v>
      </c>
      <c r="U41" s="53">
        <f>VLOOKUP(D41,Bodování!$A$2:$B$67,2)</f>
        <v>0</v>
      </c>
      <c r="V41" s="53">
        <f>VLOOKUP(E41,Bodování!$A$2:$B$67,2)</f>
        <v>0</v>
      </c>
      <c r="W41" s="53">
        <f>VLOOKUP(F41,Bodování!$A$2:$B$67,2)</f>
        <v>0</v>
      </c>
      <c r="X41" s="53">
        <f>VLOOKUP(G41,Bodování!$A$2:$B$67,2)</f>
        <v>0</v>
      </c>
      <c r="Y41" s="53">
        <f>VLOOKUP(H41,Bodování!$A$2:$B$67,2)</f>
        <v>0</v>
      </c>
      <c r="Z41" s="53">
        <f>VLOOKUP(I41,Bodování!$A$2:$B$67,2)</f>
        <v>0</v>
      </c>
      <c r="AA41" s="53">
        <f>VLOOKUP(J41,Bodování!$A$2:$B$67,2)</f>
        <v>0</v>
      </c>
      <c r="AB41" s="53">
        <f>VLOOKUP(K41,Bodování!$A$2:$B$67,2)</f>
        <v>0</v>
      </c>
      <c r="AC41" s="53">
        <f>VLOOKUP(L41,Bodování!$A$2:$B$67,2)</f>
        <v>0</v>
      </c>
      <c r="AD41" s="53">
        <f>VLOOKUP(M41,Bodování!$A$2:$B$67,2)</f>
        <v>0</v>
      </c>
      <c r="AE41" s="53">
        <f>VLOOKUP(N41,Bodování!$A$2:$B$67,2)</f>
        <v>0</v>
      </c>
      <c r="AF41" s="53">
        <f>VLOOKUP(O41,Bodování!$A$2:$B$67,2)</f>
        <v>0</v>
      </c>
      <c r="AG41" s="53">
        <f>VLOOKUP(P41,Bodování!$A$2:$B$67,2)</f>
        <v>0</v>
      </c>
      <c r="AH41" s="53">
        <f>VLOOKUP(Q41,Bodování!$A$2:$B$67,2)</f>
        <v>0</v>
      </c>
      <c r="AI41" s="12">
        <f t="shared" si="10"/>
        <v>0</v>
      </c>
      <c r="AJ41" s="12">
        <f t="shared" si="11"/>
        <v>0</v>
      </c>
      <c r="AK41" s="55">
        <f t="shared" si="12"/>
        <v>0</v>
      </c>
    </row>
    <row r="42" spans="1:37" ht="12.75" customHeight="1">
      <c r="A42" s="35">
        <f t="shared" si="8"/>
      </c>
      <c r="B42" s="2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73">
        <f t="shared" si="9"/>
        <v>0</v>
      </c>
      <c r="S42" s="74">
        <f>IF(COUNTBLANK(C42:Q42)&gt;(15-$C$2),R42,R42-VLOOKUP(AJ42,Bodování!$A$2:$B$67,2))</f>
        <v>0</v>
      </c>
      <c r="T42" s="53">
        <f>VLOOKUP(C42,Bodování!$A$2:$B$67,2)</f>
        <v>0</v>
      </c>
      <c r="U42" s="53">
        <f>VLOOKUP(D42,Bodování!$A$2:$B$67,2)</f>
        <v>0</v>
      </c>
      <c r="V42" s="53">
        <f>VLOOKUP(E42,Bodování!$A$2:$B$67,2)</f>
        <v>0</v>
      </c>
      <c r="W42" s="53">
        <f>VLOOKUP(F42,Bodování!$A$2:$B$67,2)</f>
        <v>0</v>
      </c>
      <c r="X42" s="53">
        <f>VLOOKUP(G42,Bodování!$A$2:$B$67,2)</f>
        <v>0</v>
      </c>
      <c r="Y42" s="53">
        <f>VLOOKUP(H42,Bodování!$A$2:$B$67,2)</f>
        <v>0</v>
      </c>
      <c r="Z42" s="53">
        <f>VLOOKUP(I42,Bodování!$A$2:$B$67,2)</f>
        <v>0</v>
      </c>
      <c r="AA42" s="53">
        <f>VLOOKUP(J42,Bodování!$A$2:$B$67,2)</f>
        <v>0</v>
      </c>
      <c r="AB42" s="53">
        <f>VLOOKUP(K42,Bodování!$A$2:$B$67,2)</f>
        <v>0</v>
      </c>
      <c r="AC42" s="53">
        <f>VLOOKUP(L42,Bodování!$A$2:$B$67,2)</f>
        <v>0</v>
      </c>
      <c r="AD42" s="53">
        <f>VLOOKUP(M42,Bodování!$A$2:$B$67,2)</f>
        <v>0</v>
      </c>
      <c r="AE42" s="53">
        <f>VLOOKUP(N42,Bodování!$A$2:$B$67,2)</f>
        <v>0</v>
      </c>
      <c r="AF42" s="53">
        <f>VLOOKUP(O42,Bodování!$A$2:$B$67,2)</f>
        <v>0</v>
      </c>
      <c r="AG42" s="53">
        <f>VLOOKUP(P42,Bodování!$A$2:$B$67,2)</f>
        <v>0</v>
      </c>
      <c r="AH42" s="53">
        <f>VLOOKUP(Q42,Bodování!$A$2:$B$67,2)</f>
        <v>0</v>
      </c>
      <c r="AI42" s="12">
        <f t="shared" si="10"/>
        <v>0</v>
      </c>
      <c r="AJ42" s="12">
        <f t="shared" si="11"/>
        <v>0</v>
      </c>
      <c r="AK42" s="55">
        <f t="shared" si="12"/>
        <v>0</v>
      </c>
    </row>
    <row r="43" spans="1:37" ht="12.75" customHeight="1">
      <c r="A43" s="35">
        <f t="shared" si="8"/>
      </c>
      <c r="B43" s="2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73">
        <f t="shared" si="9"/>
        <v>0</v>
      </c>
      <c r="S43" s="74">
        <f>IF(COUNTBLANK(C43:Q43)&gt;(15-$C$2),R43,R43-VLOOKUP(AJ43,Bodování!$A$2:$B$67,2))</f>
        <v>0</v>
      </c>
      <c r="T43" s="53">
        <f>VLOOKUP(C43,Bodování!$A$2:$B$67,2)</f>
        <v>0</v>
      </c>
      <c r="U43" s="53">
        <f>VLOOKUP(D43,Bodování!$A$2:$B$67,2)</f>
        <v>0</v>
      </c>
      <c r="V43" s="53">
        <f>VLOOKUP(E43,Bodování!$A$2:$B$67,2)</f>
        <v>0</v>
      </c>
      <c r="W43" s="53">
        <f>VLOOKUP(F43,Bodování!$A$2:$B$67,2)</f>
        <v>0</v>
      </c>
      <c r="X43" s="53">
        <f>VLOOKUP(G43,Bodování!$A$2:$B$67,2)</f>
        <v>0</v>
      </c>
      <c r="Y43" s="53">
        <f>VLOOKUP(H43,Bodování!$A$2:$B$67,2)</f>
        <v>0</v>
      </c>
      <c r="Z43" s="53">
        <f>VLOOKUP(I43,Bodování!$A$2:$B$67,2)</f>
        <v>0</v>
      </c>
      <c r="AA43" s="53">
        <f>VLOOKUP(J43,Bodování!$A$2:$B$67,2)</f>
        <v>0</v>
      </c>
      <c r="AB43" s="53">
        <f>VLOOKUP(K43,Bodování!$A$2:$B$67,2)</f>
        <v>0</v>
      </c>
      <c r="AC43" s="53">
        <f>VLOOKUP(L43,Bodování!$A$2:$B$67,2)</f>
        <v>0</v>
      </c>
      <c r="AD43" s="53">
        <f>VLOOKUP(M43,Bodování!$A$2:$B$67,2)</f>
        <v>0</v>
      </c>
      <c r="AE43" s="53">
        <f>VLOOKUP(N43,Bodování!$A$2:$B$67,2)</f>
        <v>0</v>
      </c>
      <c r="AF43" s="53">
        <f>VLOOKUP(O43,Bodování!$A$2:$B$67,2)</f>
        <v>0</v>
      </c>
      <c r="AG43" s="53">
        <f>VLOOKUP(P43,Bodování!$A$2:$B$67,2)</f>
        <v>0</v>
      </c>
      <c r="AH43" s="53">
        <f>VLOOKUP(Q43,Bodování!$A$2:$B$67,2)</f>
        <v>0</v>
      </c>
      <c r="AI43" s="12">
        <f t="shared" si="10"/>
        <v>0</v>
      </c>
      <c r="AJ43" s="12">
        <f t="shared" si="11"/>
        <v>0</v>
      </c>
      <c r="AK43" s="55">
        <f t="shared" si="12"/>
        <v>0</v>
      </c>
    </row>
    <row r="44" spans="1:37" ht="12.75" customHeight="1">
      <c r="A44" s="35">
        <f t="shared" si="8"/>
      </c>
      <c r="B44" s="2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74">
        <f t="shared" si="9"/>
        <v>0</v>
      </c>
      <c r="S44" s="74">
        <f>IF(COUNTBLANK(C44:Q44)&gt;(15-$C$2),R44,R44-VLOOKUP(AJ44,Bodování!$A$2:$B$67,2))</f>
        <v>0</v>
      </c>
      <c r="T44" s="53">
        <f>VLOOKUP(C44,Bodování!$A$2:$B$67,2)</f>
        <v>0</v>
      </c>
      <c r="U44" s="53">
        <f>VLOOKUP(D44,Bodování!$A$2:$B$67,2)</f>
        <v>0</v>
      </c>
      <c r="V44" s="53">
        <f>VLOOKUP(E44,Bodování!$A$2:$B$67,2)</f>
        <v>0</v>
      </c>
      <c r="W44" s="53">
        <f>VLOOKUP(F44,Bodování!$A$2:$B$67,2)</f>
        <v>0</v>
      </c>
      <c r="X44" s="53">
        <f>VLOOKUP(G44,Bodování!$A$2:$B$67,2)</f>
        <v>0</v>
      </c>
      <c r="Y44" s="53">
        <f>VLOOKUP(H44,Bodování!$A$2:$B$67,2)</f>
        <v>0</v>
      </c>
      <c r="Z44" s="53">
        <f>VLOOKUP(I44,Bodování!$A$2:$B$67,2)</f>
        <v>0</v>
      </c>
      <c r="AA44" s="53">
        <f>VLOOKUP(J44,Bodování!$A$2:$B$67,2)</f>
        <v>0</v>
      </c>
      <c r="AB44" s="53">
        <f>VLOOKUP(K44,Bodování!$A$2:$B$67,2)</f>
        <v>0</v>
      </c>
      <c r="AC44" s="53">
        <f>VLOOKUP(L44,Bodování!$A$2:$B$67,2)</f>
        <v>0</v>
      </c>
      <c r="AD44" s="53">
        <f>VLOOKUP(M44,Bodování!$A$2:$B$67,2)</f>
        <v>0</v>
      </c>
      <c r="AE44" s="53">
        <f>VLOOKUP(N44,Bodování!$A$2:$B$67,2)</f>
        <v>0</v>
      </c>
      <c r="AF44" s="53">
        <f>VLOOKUP(O44,Bodování!$A$2:$B$67,2)</f>
        <v>0</v>
      </c>
      <c r="AG44" s="53">
        <f>VLOOKUP(P44,Bodování!$A$2:$B$67,2)</f>
        <v>0</v>
      </c>
      <c r="AH44" s="53">
        <f>VLOOKUP(Q44,Bodování!$A$2:$B$67,2)</f>
        <v>0</v>
      </c>
      <c r="AI44" s="12">
        <f t="shared" si="10"/>
        <v>0</v>
      </c>
      <c r="AJ44" s="12">
        <f t="shared" si="11"/>
        <v>0</v>
      </c>
      <c r="AK44" s="55">
        <f t="shared" si="12"/>
        <v>0</v>
      </c>
    </row>
    <row r="45" spans="1:37" ht="12.75" customHeight="1">
      <c r="A45" s="35">
        <f t="shared" si="8"/>
      </c>
      <c r="B45" s="2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73">
        <f t="shared" si="9"/>
        <v>0</v>
      </c>
      <c r="S45" s="74">
        <f>IF(COUNTBLANK(C45:Q45)&gt;(15-$C$2),R45,R45-VLOOKUP(AJ45,Bodování!$A$2:$B$67,2))</f>
        <v>0</v>
      </c>
      <c r="T45" s="53">
        <f>VLOOKUP(C45,Bodování!$A$2:$B$67,2)</f>
        <v>0</v>
      </c>
      <c r="U45" s="53">
        <f>VLOOKUP(D45,Bodování!$A$2:$B$67,2)</f>
        <v>0</v>
      </c>
      <c r="V45" s="53">
        <f>VLOOKUP(E45,Bodování!$A$2:$B$67,2)</f>
        <v>0</v>
      </c>
      <c r="W45" s="53">
        <f>VLOOKUP(F45,Bodování!$A$2:$B$67,2)</f>
        <v>0</v>
      </c>
      <c r="X45" s="53">
        <f>VLOOKUP(G45,Bodování!$A$2:$B$67,2)</f>
        <v>0</v>
      </c>
      <c r="Y45" s="53">
        <f>VLOOKUP(H45,Bodování!$A$2:$B$67,2)</f>
        <v>0</v>
      </c>
      <c r="Z45" s="53">
        <f>VLOOKUP(I45,Bodování!$A$2:$B$67,2)</f>
        <v>0</v>
      </c>
      <c r="AA45" s="53">
        <f>VLOOKUP(J45,Bodování!$A$2:$B$67,2)</f>
        <v>0</v>
      </c>
      <c r="AB45" s="53">
        <f>VLOOKUP(K45,Bodování!$A$2:$B$67,2)</f>
        <v>0</v>
      </c>
      <c r="AC45" s="53">
        <f>VLOOKUP(L45,Bodování!$A$2:$B$67,2)</f>
        <v>0</v>
      </c>
      <c r="AD45" s="53">
        <f>VLOOKUP(M45,Bodování!$A$2:$B$67,2)</f>
        <v>0</v>
      </c>
      <c r="AE45" s="53">
        <f>VLOOKUP(N45,Bodování!$A$2:$B$67,2)</f>
        <v>0</v>
      </c>
      <c r="AF45" s="53">
        <f>VLOOKUP(O45,Bodování!$A$2:$B$67,2)</f>
        <v>0</v>
      </c>
      <c r="AG45" s="53">
        <f>VLOOKUP(P45,Bodování!$A$2:$B$67,2)</f>
        <v>0</v>
      </c>
      <c r="AH45" s="53">
        <f>VLOOKUP(Q45,Bodování!$A$2:$B$67,2)</f>
        <v>0</v>
      </c>
      <c r="AI45" s="12">
        <f t="shared" si="10"/>
        <v>0</v>
      </c>
      <c r="AJ45" s="12">
        <f t="shared" si="11"/>
        <v>0</v>
      </c>
      <c r="AK45" s="55">
        <f t="shared" si="12"/>
        <v>0</v>
      </c>
    </row>
    <row r="46" spans="1:37" ht="12.75" customHeight="1">
      <c r="A46" s="35">
        <f t="shared" si="8"/>
      </c>
      <c r="B46" s="2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73">
        <f t="shared" si="9"/>
        <v>0</v>
      </c>
      <c r="S46" s="74">
        <f>IF(COUNTBLANK(C46:Q46)&gt;(15-$C$2),R46,R46-VLOOKUP(AJ46,Bodování!$A$2:$B$67,2))</f>
        <v>0</v>
      </c>
      <c r="T46" s="53">
        <f>VLOOKUP(C46,Bodování!$A$2:$B$67,2)</f>
        <v>0</v>
      </c>
      <c r="U46" s="53">
        <f>VLOOKUP(D46,Bodování!$A$2:$B$67,2)</f>
        <v>0</v>
      </c>
      <c r="V46" s="53">
        <f>VLOOKUP(E46,Bodování!$A$2:$B$67,2)</f>
        <v>0</v>
      </c>
      <c r="W46" s="53">
        <f>VLOOKUP(F46,Bodování!$A$2:$B$67,2)</f>
        <v>0</v>
      </c>
      <c r="X46" s="53">
        <f>VLOOKUP(G46,Bodování!$A$2:$B$67,2)</f>
        <v>0</v>
      </c>
      <c r="Y46" s="53">
        <f>VLOOKUP(H46,Bodování!$A$2:$B$67,2)</f>
        <v>0</v>
      </c>
      <c r="Z46" s="53">
        <f>VLOOKUP(I46,Bodování!$A$2:$B$67,2)</f>
        <v>0</v>
      </c>
      <c r="AA46" s="53">
        <f>VLOOKUP(J46,Bodování!$A$2:$B$67,2)</f>
        <v>0</v>
      </c>
      <c r="AB46" s="53">
        <f>VLOOKUP(K46,Bodování!$A$2:$B$67,2)</f>
        <v>0</v>
      </c>
      <c r="AC46" s="53">
        <f>VLOOKUP(L46,Bodování!$A$2:$B$67,2)</f>
        <v>0</v>
      </c>
      <c r="AD46" s="53">
        <f>VLOOKUP(M46,Bodování!$A$2:$B$67,2)</f>
        <v>0</v>
      </c>
      <c r="AE46" s="53">
        <f>VLOOKUP(N46,Bodování!$A$2:$B$67,2)</f>
        <v>0</v>
      </c>
      <c r="AF46" s="53">
        <f>VLOOKUP(O46,Bodování!$A$2:$B$67,2)</f>
        <v>0</v>
      </c>
      <c r="AG46" s="53">
        <f>VLOOKUP(P46,Bodování!$A$2:$B$67,2)</f>
        <v>0</v>
      </c>
      <c r="AH46" s="53">
        <f>VLOOKUP(Q46,Bodování!$A$2:$B$67,2)</f>
        <v>0</v>
      </c>
      <c r="AI46" s="12">
        <f t="shared" si="10"/>
        <v>0</v>
      </c>
      <c r="AJ46" s="12">
        <f t="shared" si="11"/>
        <v>0</v>
      </c>
      <c r="AK46" s="55">
        <f t="shared" si="12"/>
        <v>0</v>
      </c>
    </row>
    <row r="47" spans="1:37" ht="12.75" customHeight="1">
      <c r="A47" s="35">
        <f t="shared" si="8"/>
      </c>
      <c r="B47" s="2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47">
        <f t="shared" si="9"/>
        <v>0</v>
      </c>
      <c r="S47" s="47">
        <f>IF(COUNTBLANK(C47:Q47)&gt;(12-$C$2),R47,R47-VLOOKUP(AJ47,Bodování!$A$2:$B$67,2))</f>
        <v>0</v>
      </c>
      <c r="T47" s="53">
        <f>VLOOKUP(C47,Bodování!$A$2:$B$67,2)</f>
        <v>0</v>
      </c>
      <c r="U47" s="53">
        <f>VLOOKUP(D47,Bodování!$A$2:$B$67,2)</f>
        <v>0</v>
      </c>
      <c r="V47" s="53">
        <f>VLOOKUP(E47,Bodování!$A$2:$B$67,2)</f>
        <v>0</v>
      </c>
      <c r="W47" s="53">
        <f>VLOOKUP(F47,Bodování!$A$2:$B$67,2)</f>
        <v>0</v>
      </c>
      <c r="X47" s="53">
        <f>VLOOKUP(G47,Bodování!$A$2:$B$67,2)</f>
        <v>0</v>
      </c>
      <c r="Y47" s="53">
        <f>VLOOKUP(H47,Bodování!$A$2:$B$67,2)</f>
        <v>0</v>
      </c>
      <c r="Z47" s="53">
        <f>VLOOKUP(I47,Bodování!$A$2:$B$67,2)</f>
        <v>0</v>
      </c>
      <c r="AA47" s="53">
        <f>VLOOKUP(J47,Bodování!$A$2:$B$67,2)</f>
        <v>0</v>
      </c>
      <c r="AB47" s="53">
        <f>VLOOKUP(K47,Bodování!$A$2:$B$67,2)</f>
        <v>0</v>
      </c>
      <c r="AC47" s="53">
        <f>VLOOKUP(L47,Bodování!$A$2:$B$67,2)</f>
        <v>0</v>
      </c>
      <c r="AD47" s="53">
        <f>VLOOKUP(M47,Bodování!$A$2:$B$67,2)</f>
        <v>0</v>
      </c>
      <c r="AE47" s="53">
        <f>VLOOKUP(N47,Bodování!$A$2:$B$67,2)</f>
        <v>0</v>
      </c>
      <c r="AF47" s="53">
        <f>VLOOKUP(O47,Bodování!$A$2:$B$67,2)</f>
        <v>0</v>
      </c>
      <c r="AG47" s="53">
        <f>VLOOKUP(P47,Bodování!$A$2:$B$67,2)</f>
        <v>0</v>
      </c>
      <c r="AH47" s="53">
        <f>VLOOKUP(Q47,Bodování!$A$2:$B$67,2)</f>
        <v>0</v>
      </c>
      <c r="AI47" s="12">
        <f t="shared" si="10"/>
        <v>0</v>
      </c>
      <c r="AJ47" s="12">
        <f t="shared" si="11"/>
        <v>0</v>
      </c>
      <c r="AK47" s="55">
        <f t="shared" si="12"/>
        <v>0</v>
      </c>
    </row>
    <row r="48" spans="1:37" ht="12.75" customHeight="1">
      <c r="A48" s="35">
        <f t="shared" si="8"/>
      </c>
      <c r="B48" s="2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47">
        <f t="shared" si="9"/>
        <v>0</v>
      </c>
      <c r="S48" s="47">
        <f>IF(COUNTBLANK(C48:Q48)&gt;(12-$C$2),R48,R48-VLOOKUP(AJ48,Bodování!$A$2:$B$67,2))</f>
        <v>0</v>
      </c>
      <c r="T48" s="53">
        <f>VLOOKUP(C48,Bodování!$A$2:$B$67,2)</f>
        <v>0</v>
      </c>
      <c r="U48" s="53">
        <f>VLOOKUP(D48,Bodování!$A$2:$B$67,2)</f>
        <v>0</v>
      </c>
      <c r="V48" s="53">
        <f>VLOOKUP(E48,Bodování!$A$2:$B$67,2)</f>
        <v>0</v>
      </c>
      <c r="W48" s="53">
        <f>VLOOKUP(F48,Bodování!$A$2:$B$67,2)</f>
        <v>0</v>
      </c>
      <c r="X48" s="53">
        <f>VLOOKUP(G48,Bodování!$A$2:$B$67,2)</f>
        <v>0</v>
      </c>
      <c r="Y48" s="53">
        <f>VLOOKUP(H48,Bodování!$A$2:$B$67,2)</f>
        <v>0</v>
      </c>
      <c r="Z48" s="53">
        <f>VLOOKUP(I48,Bodování!$A$2:$B$67,2)</f>
        <v>0</v>
      </c>
      <c r="AA48" s="53">
        <f>VLOOKUP(J48,Bodování!$A$2:$B$67,2)</f>
        <v>0</v>
      </c>
      <c r="AB48" s="53">
        <f>VLOOKUP(K48,Bodování!$A$2:$B$67,2)</f>
        <v>0</v>
      </c>
      <c r="AC48" s="53">
        <f>VLOOKUP(L48,Bodování!$A$2:$B$67,2)</f>
        <v>0</v>
      </c>
      <c r="AD48" s="53">
        <f>VLOOKUP(M48,Bodování!$A$2:$B$67,2)</f>
        <v>0</v>
      </c>
      <c r="AE48" s="53">
        <f>VLOOKUP(N48,Bodování!$A$2:$B$67,2)</f>
        <v>0</v>
      </c>
      <c r="AF48" s="53">
        <f>VLOOKUP(O48,Bodování!$A$2:$B$67,2)</f>
        <v>0</v>
      </c>
      <c r="AG48" s="53">
        <f>VLOOKUP(P48,Bodování!$A$2:$B$67,2)</f>
        <v>0</v>
      </c>
      <c r="AH48" s="53">
        <f>VLOOKUP(Q48,Bodování!$A$2:$B$67,2)</f>
        <v>0</v>
      </c>
      <c r="AI48" s="12">
        <f t="shared" si="10"/>
        <v>0</v>
      </c>
      <c r="AJ48" s="12">
        <f t="shared" si="11"/>
        <v>0</v>
      </c>
      <c r="AK48" s="55">
        <f t="shared" si="12"/>
        <v>0</v>
      </c>
    </row>
    <row r="49" spans="1:37" ht="12.75" customHeight="1">
      <c r="A49" s="35">
        <f t="shared" si="8"/>
      </c>
      <c r="B49" s="2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47">
        <f t="shared" si="9"/>
        <v>0</v>
      </c>
      <c r="S49" s="47">
        <f>IF(COUNTBLANK(C49:Q49)&gt;(12-$C$2),R49,R49-VLOOKUP(AJ49,Bodování!$A$2:$B$67,2))</f>
        <v>0</v>
      </c>
      <c r="T49" s="53">
        <f>VLOOKUP(C49,Bodování!$A$2:$B$67,2)</f>
        <v>0</v>
      </c>
      <c r="U49" s="53">
        <f>VLOOKUP(D49,Bodování!$A$2:$B$67,2)</f>
        <v>0</v>
      </c>
      <c r="V49" s="53">
        <f>VLOOKUP(E49,Bodování!$A$2:$B$67,2)</f>
        <v>0</v>
      </c>
      <c r="W49" s="53">
        <f>VLOOKUP(F49,Bodování!$A$2:$B$67,2)</f>
        <v>0</v>
      </c>
      <c r="X49" s="53">
        <f>VLOOKUP(G49,Bodování!$A$2:$B$67,2)</f>
        <v>0</v>
      </c>
      <c r="Y49" s="53">
        <f>VLOOKUP(H49,Bodování!$A$2:$B$67,2)</f>
        <v>0</v>
      </c>
      <c r="Z49" s="53">
        <f>VLOOKUP(I49,Bodování!$A$2:$B$67,2)</f>
        <v>0</v>
      </c>
      <c r="AA49" s="53">
        <f>VLOOKUP(J49,Bodování!$A$2:$B$67,2)</f>
        <v>0</v>
      </c>
      <c r="AB49" s="53">
        <f>VLOOKUP(K49,Bodování!$A$2:$B$67,2)</f>
        <v>0</v>
      </c>
      <c r="AC49" s="53">
        <f>VLOOKUP(L49,Bodování!$A$2:$B$67,2)</f>
        <v>0</v>
      </c>
      <c r="AD49" s="53">
        <f>VLOOKUP(M49,Bodování!$A$2:$B$67,2)</f>
        <v>0</v>
      </c>
      <c r="AE49" s="53">
        <f>VLOOKUP(N49,Bodování!$A$2:$B$67,2)</f>
        <v>0</v>
      </c>
      <c r="AF49" s="53">
        <f>VLOOKUP(O49,Bodování!$A$2:$B$67,2)</f>
        <v>0</v>
      </c>
      <c r="AG49" s="53">
        <f>VLOOKUP(P49,Bodování!$A$2:$B$67,2)</f>
        <v>0</v>
      </c>
      <c r="AH49" s="53">
        <f>VLOOKUP(Q49,Bodování!$A$2:$B$67,2)</f>
        <v>0</v>
      </c>
      <c r="AI49" s="12">
        <f t="shared" si="10"/>
        <v>0</v>
      </c>
      <c r="AJ49" s="12">
        <f t="shared" si="11"/>
        <v>0</v>
      </c>
      <c r="AK49" s="55">
        <f t="shared" si="12"/>
        <v>0</v>
      </c>
    </row>
    <row r="50" spans="1:37" ht="12.75" customHeight="1">
      <c r="A50" s="35">
        <f t="shared" si="8"/>
      </c>
      <c r="B50" s="2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47">
        <f t="shared" si="9"/>
        <v>0</v>
      </c>
      <c r="S50" s="47">
        <f>IF(COUNTBLANK(C50:Q50)&gt;(12-$C$2),R50,R50-VLOOKUP(AJ50,Bodování!$A$2:$B$67,2))</f>
        <v>0</v>
      </c>
      <c r="T50" s="53">
        <f>VLOOKUP(C50,Bodování!$A$2:$B$67,2)</f>
        <v>0</v>
      </c>
      <c r="U50" s="53">
        <f>VLOOKUP(D50,Bodování!$A$2:$B$67,2)</f>
        <v>0</v>
      </c>
      <c r="V50" s="53">
        <f>VLOOKUP(E50,Bodování!$A$2:$B$67,2)</f>
        <v>0</v>
      </c>
      <c r="W50" s="53">
        <f>VLOOKUP(F50,Bodování!$A$2:$B$67,2)</f>
        <v>0</v>
      </c>
      <c r="X50" s="53">
        <f>VLOOKUP(G50,Bodování!$A$2:$B$67,2)</f>
        <v>0</v>
      </c>
      <c r="Y50" s="53">
        <f>VLOOKUP(H50,Bodování!$A$2:$B$67,2)</f>
        <v>0</v>
      </c>
      <c r="Z50" s="53">
        <f>VLOOKUP(I50,Bodování!$A$2:$B$67,2)</f>
        <v>0</v>
      </c>
      <c r="AA50" s="53">
        <f>VLOOKUP(J50,Bodování!$A$2:$B$67,2)</f>
        <v>0</v>
      </c>
      <c r="AB50" s="53">
        <f>VLOOKUP(K50,Bodování!$A$2:$B$67,2)</f>
        <v>0</v>
      </c>
      <c r="AC50" s="53">
        <f>VLOOKUP(L50,Bodování!$A$2:$B$67,2)</f>
        <v>0</v>
      </c>
      <c r="AD50" s="53">
        <f>VLOOKUP(M50,Bodování!$A$2:$B$67,2)</f>
        <v>0</v>
      </c>
      <c r="AE50" s="53">
        <f>VLOOKUP(N50,Bodování!$A$2:$B$67,2)</f>
        <v>0</v>
      </c>
      <c r="AF50" s="53">
        <f>VLOOKUP(O50,Bodování!$A$2:$B$67,2)</f>
        <v>0</v>
      </c>
      <c r="AG50" s="53">
        <f>VLOOKUP(P50,Bodování!$A$2:$B$67,2)</f>
        <v>0</v>
      </c>
      <c r="AH50" s="53">
        <f>VLOOKUP(Q50,Bodování!$A$2:$B$67,2)</f>
        <v>0</v>
      </c>
      <c r="AI50" s="12">
        <f t="shared" si="10"/>
        <v>0</v>
      </c>
      <c r="AJ50" s="12">
        <f t="shared" si="11"/>
        <v>0</v>
      </c>
      <c r="AK50" s="55">
        <f t="shared" si="12"/>
        <v>0</v>
      </c>
    </row>
    <row r="51" spans="1:37" ht="12.75" customHeight="1">
      <c r="A51" s="35">
        <f t="shared" si="8"/>
      </c>
      <c r="B51" s="2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47">
        <f t="shared" si="9"/>
        <v>0</v>
      </c>
      <c r="S51" s="47">
        <f>IF(COUNTBLANK(C51:Q51)&gt;(12-$C$2),R51,R51-VLOOKUP(AJ51,Bodování!$A$2:$B$67,2))</f>
        <v>0</v>
      </c>
      <c r="T51" s="53">
        <f>VLOOKUP(C51,Bodování!$A$2:$B$67,2)</f>
        <v>0</v>
      </c>
      <c r="U51" s="53">
        <f>VLOOKUP(D51,Bodování!$A$2:$B$67,2)</f>
        <v>0</v>
      </c>
      <c r="V51" s="53">
        <f>VLOOKUP(E51,Bodování!$A$2:$B$67,2)</f>
        <v>0</v>
      </c>
      <c r="W51" s="53">
        <f>VLOOKUP(F51,Bodování!$A$2:$B$67,2)</f>
        <v>0</v>
      </c>
      <c r="X51" s="53">
        <f>VLOOKUP(G51,Bodování!$A$2:$B$67,2)</f>
        <v>0</v>
      </c>
      <c r="Y51" s="53">
        <f>VLOOKUP(H51,Bodování!$A$2:$B$67,2)</f>
        <v>0</v>
      </c>
      <c r="Z51" s="53">
        <f>VLOOKUP(I51,Bodování!$A$2:$B$67,2)</f>
        <v>0</v>
      </c>
      <c r="AA51" s="53">
        <f>VLOOKUP(J51,Bodování!$A$2:$B$67,2)</f>
        <v>0</v>
      </c>
      <c r="AB51" s="53">
        <f>VLOOKUP(K51,Bodování!$A$2:$B$67,2)</f>
        <v>0</v>
      </c>
      <c r="AC51" s="53">
        <f>VLOOKUP(L51,Bodování!$A$2:$B$67,2)</f>
        <v>0</v>
      </c>
      <c r="AD51" s="53">
        <f>VLOOKUP(M51,Bodování!$A$2:$B$67,2)</f>
        <v>0</v>
      </c>
      <c r="AE51" s="53">
        <f>VLOOKUP(N51,Bodování!$A$2:$B$67,2)</f>
        <v>0</v>
      </c>
      <c r="AF51" s="53">
        <f>VLOOKUP(O51,Bodování!$A$2:$B$67,2)</f>
        <v>0</v>
      </c>
      <c r="AG51" s="53">
        <f>VLOOKUP(P51,Bodování!$A$2:$B$67,2)</f>
        <v>0</v>
      </c>
      <c r="AH51" s="53">
        <f>VLOOKUP(Q51,Bodování!$A$2:$B$67,2)</f>
        <v>0</v>
      </c>
      <c r="AI51" s="12">
        <f t="shared" si="10"/>
        <v>0</v>
      </c>
      <c r="AJ51" s="12">
        <f t="shared" si="11"/>
        <v>0</v>
      </c>
      <c r="AK51" s="55">
        <f t="shared" si="12"/>
        <v>0</v>
      </c>
    </row>
    <row r="52" spans="1:37" ht="12.75" customHeight="1">
      <c r="A52" s="35">
        <f t="shared" si="8"/>
      </c>
      <c r="B52" s="2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47">
        <f t="shared" si="9"/>
        <v>0</v>
      </c>
      <c r="S52" s="47">
        <f>IF(COUNTBLANK(C52:Q52)&gt;(12-$C$2),R52,R52-VLOOKUP(AJ52,Bodování!$A$2:$B$67,2))</f>
        <v>0</v>
      </c>
      <c r="T52" s="53">
        <f>VLOOKUP(C52,Bodování!$A$2:$B$67,2)</f>
        <v>0</v>
      </c>
      <c r="U52" s="53">
        <f>VLOOKUP(D52,Bodování!$A$2:$B$67,2)</f>
        <v>0</v>
      </c>
      <c r="V52" s="53">
        <f>VLOOKUP(E52,Bodování!$A$2:$B$67,2)</f>
        <v>0</v>
      </c>
      <c r="W52" s="53">
        <f>VLOOKUP(F52,Bodování!$A$2:$B$67,2)</f>
        <v>0</v>
      </c>
      <c r="X52" s="53">
        <f>VLOOKUP(G52,Bodování!$A$2:$B$67,2)</f>
        <v>0</v>
      </c>
      <c r="Y52" s="53">
        <f>VLOOKUP(H52,Bodování!$A$2:$B$67,2)</f>
        <v>0</v>
      </c>
      <c r="Z52" s="53">
        <f>VLOOKUP(I52,Bodování!$A$2:$B$67,2)</f>
        <v>0</v>
      </c>
      <c r="AA52" s="53">
        <f>VLOOKUP(J52,Bodování!$A$2:$B$67,2)</f>
        <v>0</v>
      </c>
      <c r="AB52" s="53">
        <f>VLOOKUP(K52,Bodování!$A$2:$B$67,2)</f>
        <v>0</v>
      </c>
      <c r="AC52" s="53">
        <f>VLOOKUP(L52,Bodování!$A$2:$B$67,2)</f>
        <v>0</v>
      </c>
      <c r="AD52" s="53">
        <f>VLOOKUP(M52,Bodování!$A$2:$B$67,2)</f>
        <v>0</v>
      </c>
      <c r="AE52" s="53">
        <f>VLOOKUP(N52,Bodování!$A$2:$B$67,2)</f>
        <v>0</v>
      </c>
      <c r="AF52" s="53">
        <f>VLOOKUP(O52,Bodování!$A$2:$B$67,2)</f>
        <v>0</v>
      </c>
      <c r="AG52" s="53">
        <f>VLOOKUP(P52,Bodování!$A$2:$B$67,2)</f>
        <v>0</v>
      </c>
      <c r="AH52" s="53">
        <f>VLOOKUP(Q52,Bodování!$A$2:$B$67,2)</f>
        <v>0</v>
      </c>
      <c r="AI52" s="12">
        <f t="shared" si="10"/>
        <v>0</v>
      </c>
      <c r="AJ52" s="12">
        <f t="shared" si="11"/>
        <v>0</v>
      </c>
      <c r="AK52" s="55">
        <f t="shared" si="12"/>
        <v>0</v>
      </c>
    </row>
    <row r="53" spans="1:37" ht="12.75" customHeight="1">
      <c r="A53" s="35">
        <f t="shared" si="8"/>
      </c>
      <c r="B53" s="2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47">
        <f t="shared" si="9"/>
        <v>0</v>
      </c>
      <c r="S53" s="47">
        <f>IF(COUNTBLANK(C53:Q53)&gt;(12-$C$2),R53,R53-VLOOKUP(AJ53,Bodování!$A$2:$B$67,2))</f>
        <v>0</v>
      </c>
      <c r="T53" s="53">
        <f>VLOOKUP(C53,Bodování!$A$2:$B$67,2)</f>
        <v>0</v>
      </c>
      <c r="U53" s="53">
        <f>VLOOKUP(D53,Bodování!$A$2:$B$67,2)</f>
        <v>0</v>
      </c>
      <c r="V53" s="53">
        <f>VLOOKUP(E53,Bodování!$A$2:$B$67,2)</f>
        <v>0</v>
      </c>
      <c r="W53" s="53">
        <f>VLOOKUP(F53,Bodování!$A$2:$B$67,2)</f>
        <v>0</v>
      </c>
      <c r="X53" s="53">
        <f>VLOOKUP(G53,Bodování!$A$2:$B$67,2)</f>
        <v>0</v>
      </c>
      <c r="Y53" s="53">
        <f>VLOOKUP(H53,Bodování!$A$2:$B$67,2)</f>
        <v>0</v>
      </c>
      <c r="Z53" s="53">
        <f>VLOOKUP(I53,Bodování!$A$2:$B$67,2)</f>
        <v>0</v>
      </c>
      <c r="AA53" s="53">
        <f>VLOOKUP(J53,Bodování!$A$2:$B$67,2)</f>
        <v>0</v>
      </c>
      <c r="AB53" s="53">
        <f>VLOOKUP(K53,Bodování!$A$2:$B$67,2)</f>
        <v>0</v>
      </c>
      <c r="AC53" s="53">
        <f>VLOOKUP(L53,Bodování!$A$2:$B$67,2)</f>
        <v>0</v>
      </c>
      <c r="AD53" s="53">
        <f>VLOOKUP(M53,Bodování!$A$2:$B$67,2)</f>
        <v>0</v>
      </c>
      <c r="AE53" s="53">
        <f>VLOOKUP(N53,Bodování!$A$2:$B$67,2)</f>
        <v>0</v>
      </c>
      <c r="AF53" s="53">
        <f>VLOOKUP(O53,Bodování!$A$2:$B$67,2)</f>
        <v>0</v>
      </c>
      <c r="AG53" s="53">
        <f>VLOOKUP(P53,Bodování!$A$2:$B$67,2)</f>
        <v>0</v>
      </c>
      <c r="AH53" s="53">
        <f>VLOOKUP(Q53,Bodování!$A$2:$B$67,2)</f>
        <v>0</v>
      </c>
      <c r="AI53" s="12">
        <f t="shared" si="10"/>
        <v>0</v>
      </c>
      <c r="AJ53" s="12">
        <f t="shared" si="11"/>
        <v>0</v>
      </c>
      <c r="AK53" s="55">
        <f t="shared" si="12"/>
        <v>0</v>
      </c>
    </row>
    <row r="54" spans="1:37" ht="12.75" customHeight="1">
      <c r="A54" s="35">
        <f t="shared" si="8"/>
      </c>
      <c r="B54" s="2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47">
        <f t="shared" si="9"/>
        <v>0</v>
      </c>
      <c r="S54" s="47">
        <f>IF(COUNTBLANK(C54:Q54)&gt;(12-$C$2),R54,R54-VLOOKUP(AJ54,Bodování!$A$2:$B$67,2))</f>
        <v>0</v>
      </c>
      <c r="T54" s="53">
        <f>VLOOKUP(C54,Bodování!$A$2:$B$67,2)</f>
        <v>0</v>
      </c>
      <c r="U54" s="53">
        <f>VLOOKUP(D54,Bodování!$A$2:$B$67,2)</f>
        <v>0</v>
      </c>
      <c r="V54" s="53">
        <f>VLOOKUP(E54,Bodování!$A$2:$B$67,2)</f>
        <v>0</v>
      </c>
      <c r="W54" s="53">
        <f>VLOOKUP(F54,Bodování!$A$2:$B$67,2)</f>
        <v>0</v>
      </c>
      <c r="X54" s="53">
        <f>VLOOKUP(G54,Bodování!$A$2:$B$67,2)</f>
        <v>0</v>
      </c>
      <c r="Y54" s="53">
        <f>VLOOKUP(H54,Bodování!$A$2:$B$67,2)</f>
        <v>0</v>
      </c>
      <c r="Z54" s="53">
        <f>VLOOKUP(I54,Bodování!$A$2:$B$67,2)</f>
        <v>0</v>
      </c>
      <c r="AA54" s="53">
        <f>VLOOKUP(J54,Bodování!$A$2:$B$67,2)</f>
        <v>0</v>
      </c>
      <c r="AB54" s="53">
        <f>VLOOKUP(K54,Bodování!$A$2:$B$67,2)</f>
        <v>0</v>
      </c>
      <c r="AC54" s="53">
        <f>VLOOKUP(L54,Bodování!$A$2:$B$67,2)</f>
        <v>0</v>
      </c>
      <c r="AD54" s="53">
        <f>VLOOKUP(M54,Bodování!$A$2:$B$67,2)</f>
        <v>0</v>
      </c>
      <c r="AE54" s="53">
        <f>VLOOKUP(N54,Bodování!$A$2:$B$67,2)</f>
        <v>0</v>
      </c>
      <c r="AF54" s="53">
        <f>VLOOKUP(O54,Bodování!$A$2:$B$67,2)</f>
        <v>0</v>
      </c>
      <c r="AG54" s="53">
        <f>VLOOKUP(P54,Bodování!$A$2:$B$67,2)</f>
        <v>0</v>
      </c>
      <c r="AH54" s="53">
        <f>VLOOKUP(Q54,Bodování!$A$2:$B$67,2)</f>
        <v>0</v>
      </c>
      <c r="AI54" s="12">
        <f t="shared" si="10"/>
        <v>0</v>
      </c>
      <c r="AJ54" s="12">
        <f t="shared" si="11"/>
        <v>0</v>
      </c>
      <c r="AK54" s="55">
        <f t="shared" si="12"/>
        <v>0</v>
      </c>
    </row>
    <row r="55" spans="1:37" ht="12.75" customHeight="1">
      <c r="A55" s="35">
        <f t="shared" si="8"/>
      </c>
      <c r="B55" s="2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47">
        <f t="shared" si="9"/>
        <v>0</v>
      </c>
      <c r="S55" s="47">
        <f>IF(COUNTBLANK(C55:Q55)&gt;(12-$C$2),R55,R55-VLOOKUP(AJ55,Bodování!$A$2:$B$67,2))</f>
        <v>0</v>
      </c>
      <c r="T55" s="53">
        <f>VLOOKUP(C55,Bodování!$A$2:$B$67,2)</f>
        <v>0</v>
      </c>
      <c r="U55" s="53">
        <f>VLOOKUP(D55,Bodování!$A$2:$B$67,2)</f>
        <v>0</v>
      </c>
      <c r="V55" s="53">
        <f>VLOOKUP(E55,Bodování!$A$2:$B$67,2)</f>
        <v>0</v>
      </c>
      <c r="W55" s="53">
        <f>VLOOKUP(F55,Bodování!$A$2:$B$67,2)</f>
        <v>0</v>
      </c>
      <c r="X55" s="53">
        <f>VLOOKUP(G55,Bodování!$A$2:$B$67,2)</f>
        <v>0</v>
      </c>
      <c r="Y55" s="53">
        <f>VLOOKUP(H55,Bodování!$A$2:$B$67,2)</f>
        <v>0</v>
      </c>
      <c r="Z55" s="53">
        <f>VLOOKUP(I55,Bodování!$A$2:$B$67,2)</f>
        <v>0</v>
      </c>
      <c r="AA55" s="53">
        <f>VLOOKUP(J55,Bodování!$A$2:$B$67,2)</f>
        <v>0</v>
      </c>
      <c r="AB55" s="53">
        <f>VLOOKUP(K55,Bodování!$A$2:$B$67,2)</f>
        <v>0</v>
      </c>
      <c r="AC55" s="53">
        <f>VLOOKUP(L55,Bodování!$A$2:$B$67,2)</f>
        <v>0</v>
      </c>
      <c r="AD55" s="53">
        <f>VLOOKUP(M55,Bodování!$A$2:$B$67,2)</f>
        <v>0</v>
      </c>
      <c r="AE55" s="53">
        <f>VLOOKUP(N55,Bodování!$A$2:$B$67,2)</f>
        <v>0</v>
      </c>
      <c r="AF55" s="53">
        <f>VLOOKUP(O55,Bodování!$A$2:$B$67,2)</f>
        <v>0</v>
      </c>
      <c r="AG55" s="53">
        <f>VLOOKUP(P55,Bodování!$A$2:$B$67,2)</f>
        <v>0</v>
      </c>
      <c r="AH55" s="53">
        <f>VLOOKUP(Q55,Bodování!$A$2:$B$67,2)</f>
        <v>0</v>
      </c>
      <c r="AI55" s="12">
        <f t="shared" si="10"/>
        <v>0</v>
      </c>
      <c r="AJ55" s="12">
        <f t="shared" si="11"/>
        <v>0</v>
      </c>
      <c r="AK55" s="55">
        <f t="shared" si="12"/>
        <v>0</v>
      </c>
    </row>
    <row r="56" spans="1:37" ht="12.75" customHeight="1">
      <c r="A56" s="35">
        <f t="shared" si="8"/>
      </c>
      <c r="B56" s="3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7">
        <f t="shared" si="9"/>
        <v>0</v>
      </c>
      <c r="S56" s="47">
        <f>IF(COUNTBLANK(C56:Q56)&gt;(12-$C$2),R56,R56-VLOOKUP(AJ56,Bodování!$A$2:$B$67,2))</f>
        <v>0</v>
      </c>
      <c r="T56" s="53">
        <f>VLOOKUP(C56,Bodování!$A$2:$B$67,2)</f>
        <v>0</v>
      </c>
      <c r="U56" s="53">
        <f>VLOOKUP(D56,Bodování!$A$2:$B$67,2)</f>
        <v>0</v>
      </c>
      <c r="V56" s="53">
        <f>VLOOKUP(E56,Bodování!$A$2:$B$67,2)</f>
        <v>0</v>
      </c>
      <c r="W56" s="53">
        <f>VLOOKUP(F56,Bodování!$A$2:$B$67,2)</f>
        <v>0</v>
      </c>
      <c r="X56" s="53">
        <f>VLOOKUP(G56,Bodování!$A$2:$B$67,2)</f>
        <v>0</v>
      </c>
      <c r="Y56" s="53">
        <f>VLOOKUP(H56,Bodování!$A$2:$B$67,2)</f>
        <v>0</v>
      </c>
      <c r="Z56" s="53">
        <f>VLOOKUP(I56,Bodování!$A$2:$B$67,2)</f>
        <v>0</v>
      </c>
      <c r="AA56" s="53">
        <f>VLOOKUP(J56,Bodování!$A$2:$B$67,2)</f>
        <v>0</v>
      </c>
      <c r="AB56" s="53">
        <f>VLOOKUP(K56,Bodování!$A$2:$B$67,2)</f>
        <v>0</v>
      </c>
      <c r="AC56" s="53">
        <f>VLOOKUP(L56,Bodování!$A$2:$B$67,2)</f>
        <v>0</v>
      </c>
      <c r="AD56" s="53">
        <f>VLOOKUP(M56,Bodování!$A$2:$B$67,2)</f>
        <v>0</v>
      </c>
      <c r="AE56" s="53">
        <f>VLOOKUP(N56,Bodování!$A$2:$B$67,2)</f>
        <v>0</v>
      </c>
      <c r="AF56" s="53">
        <f>VLOOKUP(O56,Bodování!$A$2:$B$67,2)</f>
        <v>0</v>
      </c>
      <c r="AG56" s="53">
        <f>VLOOKUP(P56,Bodování!$A$2:$B$67,2)</f>
        <v>0</v>
      </c>
      <c r="AH56" s="53">
        <f>VLOOKUP(Q56,Bodování!$A$2:$B$67,2)</f>
        <v>0</v>
      </c>
      <c r="AI56" s="12">
        <f t="shared" si="10"/>
        <v>0</v>
      </c>
      <c r="AJ56" s="12">
        <f t="shared" si="11"/>
        <v>0</v>
      </c>
      <c r="AK56" s="55">
        <f t="shared" si="12"/>
        <v>0</v>
      </c>
    </row>
    <row r="57" spans="1:37" ht="12.75" customHeight="1">
      <c r="A57" s="35">
        <f t="shared" si="8"/>
      </c>
      <c r="B57" s="45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47">
        <f t="shared" si="9"/>
        <v>0</v>
      </c>
      <c r="S57" s="47">
        <f>IF(COUNTBLANK(C57:Q57)&gt;(12-$C$2),R57,R57-VLOOKUP(AJ57,Bodování!$A$2:$B$67,2))</f>
        <v>0</v>
      </c>
      <c r="T57" s="53">
        <f>VLOOKUP(C57,Bodování!$A$2:$B$67,2)</f>
        <v>0</v>
      </c>
      <c r="U57" s="53">
        <f>VLOOKUP(D57,Bodování!$A$2:$B$67,2)</f>
        <v>0</v>
      </c>
      <c r="V57" s="53">
        <f>VLOOKUP(E57,Bodování!$A$2:$B$67,2)</f>
        <v>0</v>
      </c>
      <c r="W57" s="53">
        <f>VLOOKUP(F57,Bodování!$A$2:$B$67,2)</f>
        <v>0</v>
      </c>
      <c r="X57" s="53">
        <f>VLOOKUP(G57,Bodování!$A$2:$B$67,2)</f>
        <v>0</v>
      </c>
      <c r="Y57" s="53">
        <f>VLOOKUP(H57,Bodování!$A$2:$B$67,2)</f>
        <v>0</v>
      </c>
      <c r="Z57" s="53">
        <f>VLOOKUP(I57,Bodování!$A$2:$B$67,2)</f>
        <v>0</v>
      </c>
      <c r="AA57" s="53">
        <f>VLOOKUP(J57,Bodování!$A$2:$B$67,2)</f>
        <v>0</v>
      </c>
      <c r="AB57" s="53">
        <f>VLOOKUP(K57,Bodování!$A$2:$B$67,2)</f>
        <v>0</v>
      </c>
      <c r="AC57" s="53">
        <f>VLOOKUP(L57,Bodování!$A$2:$B$67,2)</f>
        <v>0</v>
      </c>
      <c r="AD57" s="53">
        <f>VLOOKUP(M57,Bodování!$A$2:$B$67,2)</f>
        <v>0</v>
      </c>
      <c r="AE57" s="53">
        <f>VLOOKUP(N57,Bodování!$A$2:$B$67,2)</f>
        <v>0</v>
      </c>
      <c r="AF57" s="53">
        <f>VLOOKUP(O57,Bodování!$A$2:$B$67,2)</f>
        <v>0</v>
      </c>
      <c r="AG57" s="53">
        <f>VLOOKUP(P57,Bodování!$A$2:$B$67,2)</f>
        <v>0</v>
      </c>
      <c r="AH57" s="53">
        <f>VLOOKUP(Q57,Bodování!$A$2:$B$67,2)</f>
        <v>0</v>
      </c>
      <c r="AI57" s="12">
        <f t="shared" si="10"/>
        <v>0</v>
      </c>
      <c r="AJ57" s="12">
        <f t="shared" si="11"/>
        <v>0</v>
      </c>
      <c r="AK57" s="55">
        <f t="shared" si="12"/>
        <v>0</v>
      </c>
    </row>
    <row r="58" spans="1:37" ht="12.75" customHeight="1">
      <c r="A58" s="35">
        <f t="shared" si="8"/>
      </c>
      <c r="B58" s="45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47">
        <f t="shared" si="9"/>
        <v>0</v>
      </c>
      <c r="S58" s="47">
        <f>IF(COUNTBLANK(C58:Q58)&gt;(12-$C$2),R58,R58-VLOOKUP(AJ58,Bodování!$A$2:$B$67,2))</f>
        <v>0</v>
      </c>
      <c r="T58" s="53">
        <f>VLOOKUP(C58,Bodování!$A$2:$B$67,2)</f>
        <v>0</v>
      </c>
      <c r="U58" s="53">
        <f>VLOOKUP(D58,Bodování!$A$2:$B$67,2)</f>
        <v>0</v>
      </c>
      <c r="V58" s="53">
        <f>VLOOKUP(E58,Bodování!$A$2:$B$67,2)</f>
        <v>0</v>
      </c>
      <c r="W58" s="53">
        <f>VLOOKUP(F58,Bodování!$A$2:$B$67,2)</f>
        <v>0</v>
      </c>
      <c r="X58" s="53">
        <f>VLOOKUP(G58,Bodování!$A$2:$B$67,2)</f>
        <v>0</v>
      </c>
      <c r="Y58" s="53">
        <f>VLOOKUP(H58,Bodování!$A$2:$B$67,2)</f>
        <v>0</v>
      </c>
      <c r="Z58" s="53">
        <f>VLOOKUP(I58,Bodování!$A$2:$B$67,2)</f>
        <v>0</v>
      </c>
      <c r="AA58" s="53">
        <f>VLOOKUP(J58,Bodování!$A$2:$B$67,2)</f>
        <v>0</v>
      </c>
      <c r="AB58" s="53">
        <f>VLOOKUP(K58,Bodování!$A$2:$B$67,2)</f>
        <v>0</v>
      </c>
      <c r="AC58" s="53">
        <f>VLOOKUP(L58,Bodování!$A$2:$B$67,2)</f>
        <v>0</v>
      </c>
      <c r="AD58" s="53">
        <f>VLOOKUP(M58,Bodování!$A$2:$B$67,2)</f>
        <v>0</v>
      </c>
      <c r="AE58" s="53">
        <f>VLOOKUP(N58,Bodování!$A$2:$B$67,2)</f>
        <v>0</v>
      </c>
      <c r="AF58" s="53">
        <f>VLOOKUP(O58,Bodování!$A$2:$B$67,2)</f>
        <v>0</v>
      </c>
      <c r="AG58" s="53">
        <f>VLOOKUP(P58,Bodování!$A$2:$B$67,2)</f>
        <v>0</v>
      </c>
      <c r="AH58" s="53">
        <f>VLOOKUP(Q58,Bodování!$A$2:$B$67,2)</f>
        <v>0</v>
      </c>
      <c r="AI58" s="12">
        <f t="shared" si="10"/>
        <v>0</v>
      </c>
      <c r="AJ58" s="12">
        <f t="shared" si="11"/>
        <v>0</v>
      </c>
      <c r="AK58" s="55">
        <f t="shared" si="12"/>
        <v>0</v>
      </c>
    </row>
    <row r="59" spans="1:37" ht="12.75" customHeight="1">
      <c r="A59" s="35">
        <f t="shared" si="8"/>
      </c>
      <c r="B59" s="45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7">
        <f t="shared" si="9"/>
        <v>0</v>
      </c>
      <c r="S59" s="47">
        <f>IF(COUNTBLANK(C59:Q59)&gt;(12-$C$2),R59,R59-VLOOKUP(AJ59,Bodování!$A$2:$B$67,2))</f>
        <v>0</v>
      </c>
      <c r="T59" s="53">
        <f>VLOOKUP(C59,Bodování!$A$2:$B$67,2)</f>
        <v>0</v>
      </c>
      <c r="U59" s="53">
        <f>VLOOKUP(D59,Bodování!$A$2:$B$67,2)</f>
        <v>0</v>
      </c>
      <c r="V59" s="53">
        <f>VLOOKUP(E59,Bodování!$A$2:$B$67,2)</f>
        <v>0</v>
      </c>
      <c r="W59" s="53">
        <f>VLOOKUP(F59,Bodování!$A$2:$B$67,2)</f>
        <v>0</v>
      </c>
      <c r="X59" s="53">
        <f>VLOOKUP(G59,Bodování!$A$2:$B$67,2)</f>
        <v>0</v>
      </c>
      <c r="Y59" s="53">
        <f>VLOOKUP(H59,Bodování!$A$2:$B$67,2)</f>
        <v>0</v>
      </c>
      <c r="Z59" s="53">
        <f>VLOOKUP(I59,Bodování!$A$2:$B$67,2)</f>
        <v>0</v>
      </c>
      <c r="AA59" s="53">
        <f>VLOOKUP(J59,Bodování!$A$2:$B$67,2)</f>
        <v>0</v>
      </c>
      <c r="AB59" s="53">
        <f>VLOOKUP(K59,Bodování!$A$2:$B$67,2)</f>
        <v>0</v>
      </c>
      <c r="AC59" s="53">
        <f>VLOOKUP(L59,Bodování!$A$2:$B$67,2)</f>
        <v>0</v>
      </c>
      <c r="AD59" s="53">
        <f>VLOOKUP(M59,Bodování!$A$2:$B$67,2)</f>
        <v>0</v>
      </c>
      <c r="AE59" s="53">
        <f>VLOOKUP(N59,Bodování!$A$2:$B$67,2)</f>
        <v>0</v>
      </c>
      <c r="AF59" s="53">
        <f>VLOOKUP(O59,Bodování!$A$2:$B$67,2)</f>
        <v>0</v>
      </c>
      <c r="AG59" s="53">
        <f>VLOOKUP(P59,Bodování!$A$2:$B$67,2)</f>
        <v>0</v>
      </c>
      <c r="AH59" s="53">
        <f>VLOOKUP(Q59,Bodování!$A$2:$B$67,2)</f>
        <v>0</v>
      </c>
      <c r="AI59" s="12">
        <f t="shared" si="10"/>
        <v>0</v>
      </c>
      <c r="AJ59" s="12">
        <f t="shared" si="11"/>
        <v>0</v>
      </c>
      <c r="AK59" s="55">
        <f t="shared" si="12"/>
        <v>0</v>
      </c>
    </row>
    <row r="60" spans="1:37" ht="12.75" customHeight="1">
      <c r="A60" s="35">
        <f t="shared" si="8"/>
      </c>
      <c r="B60" s="45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47">
        <f t="shared" si="9"/>
        <v>0</v>
      </c>
      <c r="S60" s="47">
        <f>IF(COUNTBLANK(C60:Q60)&gt;(12-$C$2),R60,R60-VLOOKUP(AJ60,Bodování!$A$2:$B$67,2))</f>
        <v>0</v>
      </c>
      <c r="T60" s="53">
        <f>VLOOKUP(C60,Bodování!$A$2:$B$67,2)</f>
        <v>0</v>
      </c>
      <c r="U60" s="53">
        <f>VLOOKUP(D60,Bodování!$A$2:$B$67,2)</f>
        <v>0</v>
      </c>
      <c r="V60" s="53">
        <f>VLOOKUP(E60,Bodování!$A$2:$B$67,2)</f>
        <v>0</v>
      </c>
      <c r="W60" s="53">
        <f>VLOOKUP(F60,Bodování!$A$2:$B$67,2)</f>
        <v>0</v>
      </c>
      <c r="X60" s="53">
        <f>VLOOKUP(G60,Bodování!$A$2:$B$67,2)</f>
        <v>0</v>
      </c>
      <c r="Y60" s="53">
        <f>VLOOKUP(H60,Bodování!$A$2:$B$67,2)</f>
        <v>0</v>
      </c>
      <c r="Z60" s="53">
        <f>VLOOKUP(I60,Bodování!$A$2:$B$67,2)</f>
        <v>0</v>
      </c>
      <c r="AA60" s="53">
        <f>VLOOKUP(J60,Bodování!$A$2:$B$67,2)</f>
        <v>0</v>
      </c>
      <c r="AB60" s="53">
        <f>VLOOKUP(K60,Bodování!$A$2:$B$67,2)</f>
        <v>0</v>
      </c>
      <c r="AC60" s="53">
        <f>VLOOKUP(L60,Bodování!$A$2:$B$67,2)</f>
        <v>0</v>
      </c>
      <c r="AD60" s="53">
        <f>VLOOKUP(M60,Bodování!$A$2:$B$67,2)</f>
        <v>0</v>
      </c>
      <c r="AE60" s="53">
        <f>VLOOKUP(N60,Bodování!$A$2:$B$67,2)</f>
        <v>0</v>
      </c>
      <c r="AF60" s="53">
        <f>VLOOKUP(O60,Bodování!$A$2:$B$67,2)</f>
        <v>0</v>
      </c>
      <c r="AG60" s="53">
        <f>VLOOKUP(P60,Bodování!$A$2:$B$67,2)</f>
        <v>0</v>
      </c>
      <c r="AH60" s="53">
        <f>VLOOKUP(Q60,Bodování!$A$2:$B$67,2)</f>
        <v>0</v>
      </c>
      <c r="AI60" s="12">
        <f t="shared" si="10"/>
        <v>0</v>
      </c>
      <c r="AJ60" s="12">
        <f t="shared" si="11"/>
        <v>0</v>
      </c>
      <c r="AK60" s="55">
        <f t="shared" si="12"/>
        <v>0</v>
      </c>
    </row>
    <row r="61" spans="1:37" ht="12.75" customHeight="1">
      <c r="A61" s="35">
        <f t="shared" si="8"/>
      </c>
      <c r="B61" s="45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47">
        <f t="shared" si="9"/>
        <v>0</v>
      </c>
      <c r="S61" s="47">
        <f>IF(COUNTBLANK(C61:Q61)&gt;(12-$C$2),R61,R61-VLOOKUP(AJ61,Bodování!$A$2:$B$67,2))</f>
        <v>0</v>
      </c>
      <c r="T61" s="53">
        <f>VLOOKUP(C61,Bodování!$A$2:$B$67,2)</f>
        <v>0</v>
      </c>
      <c r="U61" s="53">
        <f>VLOOKUP(D61,Bodování!$A$2:$B$67,2)</f>
        <v>0</v>
      </c>
      <c r="V61" s="53">
        <f>VLOOKUP(E61,Bodování!$A$2:$B$67,2)</f>
        <v>0</v>
      </c>
      <c r="W61" s="53">
        <f>VLOOKUP(F61,Bodování!$A$2:$B$67,2)</f>
        <v>0</v>
      </c>
      <c r="X61" s="53">
        <f>VLOOKUP(G61,Bodování!$A$2:$B$67,2)</f>
        <v>0</v>
      </c>
      <c r="Y61" s="53">
        <f>VLOOKUP(H61,Bodování!$A$2:$B$67,2)</f>
        <v>0</v>
      </c>
      <c r="Z61" s="53">
        <f>VLOOKUP(I61,Bodování!$A$2:$B$67,2)</f>
        <v>0</v>
      </c>
      <c r="AA61" s="53">
        <f>VLOOKUP(J61,Bodování!$A$2:$B$67,2)</f>
        <v>0</v>
      </c>
      <c r="AB61" s="53">
        <f>VLOOKUP(K61,Bodování!$A$2:$B$67,2)</f>
        <v>0</v>
      </c>
      <c r="AC61" s="53">
        <f>VLOOKUP(L61,Bodování!$A$2:$B$67,2)</f>
        <v>0</v>
      </c>
      <c r="AD61" s="53">
        <f>VLOOKUP(M61,Bodování!$A$2:$B$67,2)</f>
        <v>0</v>
      </c>
      <c r="AE61" s="53">
        <f>VLOOKUP(N61,Bodování!$A$2:$B$67,2)</f>
        <v>0</v>
      </c>
      <c r="AF61" s="53">
        <f>VLOOKUP(O61,Bodování!$A$2:$B$67,2)</f>
        <v>0</v>
      </c>
      <c r="AG61" s="53">
        <f>VLOOKUP(P61,Bodování!$A$2:$B$67,2)</f>
        <v>0</v>
      </c>
      <c r="AH61" s="53">
        <f>VLOOKUP(Q61,Bodování!$A$2:$B$67,2)</f>
        <v>0</v>
      </c>
      <c r="AI61" s="12">
        <f t="shared" si="10"/>
        <v>0</v>
      </c>
      <c r="AJ61" s="12">
        <f t="shared" si="11"/>
        <v>0</v>
      </c>
      <c r="AK61" s="55">
        <f t="shared" si="12"/>
        <v>0</v>
      </c>
    </row>
    <row r="62" spans="1:37" ht="12.75" customHeight="1">
      <c r="A62" s="35">
        <f t="shared" si="8"/>
      </c>
      <c r="B62" s="45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7">
        <f t="shared" si="9"/>
        <v>0</v>
      </c>
      <c r="S62" s="47">
        <f>IF(COUNTBLANK(C62:Q62)&gt;(12-$C$2),R62,R62-VLOOKUP(AJ62,Bodování!$A$2:$B$67,2))</f>
        <v>0</v>
      </c>
      <c r="T62" s="53">
        <f>VLOOKUP(C62,Bodování!$A$2:$B$67,2)</f>
        <v>0</v>
      </c>
      <c r="U62" s="53">
        <f>VLOOKUP(D62,Bodování!$A$2:$B$67,2)</f>
        <v>0</v>
      </c>
      <c r="V62" s="53">
        <f>VLOOKUP(E62,Bodování!$A$2:$B$67,2)</f>
        <v>0</v>
      </c>
      <c r="W62" s="53">
        <f>VLOOKUP(F62,Bodování!$A$2:$B$67,2)</f>
        <v>0</v>
      </c>
      <c r="X62" s="53">
        <f>VLOOKUP(G62,Bodování!$A$2:$B$67,2)</f>
        <v>0</v>
      </c>
      <c r="Y62" s="53">
        <f>VLOOKUP(H62,Bodování!$A$2:$B$67,2)</f>
        <v>0</v>
      </c>
      <c r="Z62" s="53">
        <f>VLOOKUP(I62,Bodování!$A$2:$B$67,2)</f>
        <v>0</v>
      </c>
      <c r="AA62" s="53">
        <f>VLOOKUP(J62,Bodování!$A$2:$B$67,2)</f>
        <v>0</v>
      </c>
      <c r="AB62" s="53">
        <f>VLOOKUP(K62,Bodování!$A$2:$B$67,2)</f>
        <v>0</v>
      </c>
      <c r="AC62" s="53">
        <f>VLOOKUP(L62,Bodování!$A$2:$B$67,2)</f>
        <v>0</v>
      </c>
      <c r="AD62" s="53">
        <f>VLOOKUP(M62,Bodování!$A$2:$B$67,2)</f>
        <v>0</v>
      </c>
      <c r="AE62" s="53">
        <f>VLOOKUP(N62,Bodování!$A$2:$B$67,2)</f>
        <v>0</v>
      </c>
      <c r="AF62" s="53">
        <f>VLOOKUP(O62,Bodování!$A$2:$B$67,2)</f>
        <v>0</v>
      </c>
      <c r="AG62" s="53">
        <f>VLOOKUP(P62,Bodování!$A$2:$B$67,2)</f>
        <v>0</v>
      </c>
      <c r="AH62" s="53">
        <f>VLOOKUP(Q62,Bodování!$A$2:$B$67,2)</f>
        <v>0</v>
      </c>
      <c r="AI62" s="12">
        <f t="shared" si="10"/>
        <v>0</v>
      </c>
      <c r="AJ62" s="12">
        <f t="shared" si="11"/>
        <v>0</v>
      </c>
      <c r="AK62" s="55">
        <f t="shared" si="12"/>
        <v>0</v>
      </c>
    </row>
    <row r="63" spans="1:37" ht="12.75" customHeight="1">
      <c r="A63" s="35">
        <f t="shared" si="8"/>
      </c>
      <c r="B63" s="45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7">
        <f t="shared" si="9"/>
        <v>0</v>
      </c>
      <c r="S63" s="47">
        <f>IF(COUNTBLANK(C63:Q63)&gt;(12-$C$2),R63,R63-VLOOKUP(AJ63,Bodování!$A$2:$B$67,2))</f>
        <v>0</v>
      </c>
      <c r="T63" s="53">
        <f>VLOOKUP(C63,Bodování!$A$2:$B$67,2)</f>
        <v>0</v>
      </c>
      <c r="U63" s="53">
        <f>VLOOKUP(D63,Bodování!$A$2:$B$67,2)</f>
        <v>0</v>
      </c>
      <c r="V63" s="53">
        <f>VLOOKUP(E63,Bodování!$A$2:$B$67,2)</f>
        <v>0</v>
      </c>
      <c r="W63" s="53">
        <f>VLOOKUP(F63,Bodování!$A$2:$B$67,2)</f>
        <v>0</v>
      </c>
      <c r="X63" s="53">
        <f>VLOOKUP(G63,Bodování!$A$2:$B$67,2)</f>
        <v>0</v>
      </c>
      <c r="Y63" s="53">
        <f>VLOOKUP(H63,Bodování!$A$2:$B$67,2)</f>
        <v>0</v>
      </c>
      <c r="Z63" s="53">
        <f>VLOOKUP(I63,Bodování!$A$2:$B$67,2)</f>
        <v>0</v>
      </c>
      <c r="AA63" s="53">
        <f>VLOOKUP(J63,Bodování!$A$2:$B$67,2)</f>
        <v>0</v>
      </c>
      <c r="AB63" s="53">
        <f>VLOOKUP(K63,Bodování!$A$2:$B$67,2)</f>
        <v>0</v>
      </c>
      <c r="AC63" s="53">
        <f>VLOOKUP(L63,Bodování!$A$2:$B$67,2)</f>
        <v>0</v>
      </c>
      <c r="AD63" s="53">
        <f>VLOOKUP(M63,Bodování!$A$2:$B$67,2)</f>
        <v>0</v>
      </c>
      <c r="AE63" s="53">
        <f>VLOOKUP(N63,Bodování!$A$2:$B$67,2)</f>
        <v>0</v>
      </c>
      <c r="AF63" s="53">
        <f>VLOOKUP(O63,Bodování!$A$2:$B$67,2)</f>
        <v>0</v>
      </c>
      <c r="AG63" s="53">
        <f>VLOOKUP(P63,Bodování!$A$2:$B$67,2)</f>
        <v>0</v>
      </c>
      <c r="AH63" s="53">
        <f>VLOOKUP(Q63,Bodování!$A$2:$B$67,2)</f>
        <v>0</v>
      </c>
      <c r="AI63" s="12">
        <f t="shared" si="10"/>
        <v>0</v>
      </c>
      <c r="AJ63" s="12">
        <f t="shared" si="11"/>
        <v>0</v>
      </c>
      <c r="AK63" s="55">
        <f t="shared" si="12"/>
        <v>0</v>
      </c>
    </row>
    <row r="64" spans="1:37" ht="12.75" customHeight="1">
      <c r="A64" s="35">
        <f t="shared" si="8"/>
      </c>
      <c r="B64" s="45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47">
        <f t="shared" si="9"/>
        <v>0</v>
      </c>
      <c r="S64" s="47">
        <f>IF(COUNTBLANK(C64:Q64)&gt;(12-$C$2),R64,R64-VLOOKUP(AJ64,Bodování!$A$2:$B$67,2))</f>
        <v>0</v>
      </c>
      <c r="T64" s="53">
        <f>VLOOKUP(C64,Bodování!$A$2:$B$67,2)</f>
        <v>0</v>
      </c>
      <c r="U64" s="53">
        <f>VLOOKUP(D64,Bodování!$A$2:$B$67,2)</f>
        <v>0</v>
      </c>
      <c r="V64" s="53">
        <f>VLOOKUP(E64,Bodování!$A$2:$B$67,2)</f>
        <v>0</v>
      </c>
      <c r="W64" s="53">
        <f>VLOOKUP(F64,Bodování!$A$2:$B$67,2)</f>
        <v>0</v>
      </c>
      <c r="X64" s="53">
        <f>VLOOKUP(G64,Bodování!$A$2:$B$67,2)</f>
        <v>0</v>
      </c>
      <c r="Y64" s="53">
        <f>VLOOKUP(H64,Bodování!$A$2:$B$67,2)</f>
        <v>0</v>
      </c>
      <c r="Z64" s="53">
        <f>VLOOKUP(I64,Bodování!$A$2:$B$67,2)</f>
        <v>0</v>
      </c>
      <c r="AA64" s="53">
        <f>VLOOKUP(J64,Bodování!$A$2:$B$67,2)</f>
        <v>0</v>
      </c>
      <c r="AB64" s="53">
        <f>VLOOKUP(K64,Bodování!$A$2:$B$67,2)</f>
        <v>0</v>
      </c>
      <c r="AC64" s="53">
        <f>VLOOKUP(L64,Bodování!$A$2:$B$67,2)</f>
        <v>0</v>
      </c>
      <c r="AD64" s="53">
        <f>VLOOKUP(M64,Bodování!$A$2:$B$67,2)</f>
        <v>0</v>
      </c>
      <c r="AE64" s="53">
        <f>VLOOKUP(N64,Bodování!$A$2:$B$67,2)</f>
        <v>0</v>
      </c>
      <c r="AF64" s="53">
        <f>VLOOKUP(O64,Bodování!$A$2:$B$67,2)</f>
        <v>0</v>
      </c>
      <c r="AG64" s="53">
        <f>VLOOKUP(P64,Bodování!$A$2:$B$67,2)</f>
        <v>0</v>
      </c>
      <c r="AH64" s="53">
        <f>VLOOKUP(Q64,Bodování!$A$2:$B$67,2)</f>
        <v>0</v>
      </c>
      <c r="AI64" s="12">
        <f t="shared" si="10"/>
        <v>0</v>
      </c>
      <c r="AJ64" s="12">
        <f t="shared" si="11"/>
        <v>0</v>
      </c>
      <c r="AK64" s="55">
        <f t="shared" si="12"/>
        <v>0</v>
      </c>
    </row>
    <row r="65" spans="1:37" ht="12.75" customHeight="1">
      <c r="A65" s="35">
        <f t="shared" si="8"/>
      </c>
      <c r="B65" s="45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7">
        <f t="shared" si="9"/>
        <v>0</v>
      </c>
      <c r="S65" s="47">
        <f>IF(COUNTBLANK(C65:Q65)&gt;(12-$C$2),R65,R65-VLOOKUP(AJ65,Bodování!$A$2:$B$67,2))</f>
        <v>0</v>
      </c>
      <c r="T65" s="53">
        <f>VLOOKUP(C65,Bodování!$A$2:$B$67,2)</f>
        <v>0</v>
      </c>
      <c r="U65" s="53">
        <f>VLOOKUP(D65,Bodování!$A$2:$B$67,2)</f>
        <v>0</v>
      </c>
      <c r="V65" s="53">
        <f>VLOOKUP(E65,Bodování!$A$2:$B$67,2)</f>
        <v>0</v>
      </c>
      <c r="W65" s="53">
        <f>VLOOKUP(F65,Bodování!$A$2:$B$67,2)</f>
        <v>0</v>
      </c>
      <c r="X65" s="53">
        <f>VLOOKUP(G65,Bodování!$A$2:$B$67,2)</f>
        <v>0</v>
      </c>
      <c r="Y65" s="53">
        <f>VLOOKUP(H65,Bodování!$A$2:$B$67,2)</f>
        <v>0</v>
      </c>
      <c r="Z65" s="53">
        <f>VLOOKUP(I65,Bodování!$A$2:$B$67,2)</f>
        <v>0</v>
      </c>
      <c r="AA65" s="53">
        <f>VLOOKUP(J65,Bodování!$A$2:$B$67,2)</f>
        <v>0</v>
      </c>
      <c r="AB65" s="53">
        <f>VLOOKUP(K65,Bodování!$A$2:$B$67,2)</f>
        <v>0</v>
      </c>
      <c r="AC65" s="53">
        <f>VLOOKUP(L65,Bodování!$A$2:$B$67,2)</f>
        <v>0</v>
      </c>
      <c r="AD65" s="53">
        <f>VLOOKUP(M65,Bodování!$A$2:$B$67,2)</f>
        <v>0</v>
      </c>
      <c r="AE65" s="53">
        <f>VLOOKUP(N65,Bodování!$A$2:$B$67,2)</f>
        <v>0</v>
      </c>
      <c r="AF65" s="53">
        <f>VLOOKUP(O65,Bodování!$A$2:$B$67,2)</f>
        <v>0</v>
      </c>
      <c r="AG65" s="53">
        <f>VLOOKUP(P65,Bodování!$A$2:$B$67,2)</f>
        <v>0</v>
      </c>
      <c r="AH65" s="53">
        <f>VLOOKUP(Q65,Bodování!$A$2:$B$67,2)</f>
        <v>0</v>
      </c>
      <c r="AI65" s="12">
        <f t="shared" si="10"/>
        <v>0</v>
      </c>
      <c r="AJ65" s="12">
        <f t="shared" si="11"/>
        <v>0</v>
      </c>
      <c r="AK65" s="55">
        <f t="shared" si="12"/>
        <v>0</v>
      </c>
    </row>
    <row r="66" spans="1:37" ht="12.75" customHeight="1">
      <c r="A66" s="35">
        <f t="shared" si="8"/>
      </c>
      <c r="B66" s="45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7">
        <f t="shared" si="9"/>
        <v>0</v>
      </c>
      <c r="S66" s="47">
        <f>IF(COUNTBLANK(C66:Q66)&gt;(12-$C$2),R66,R66-VLOOKUP(AJ66,Bodování!$A$2:$B$67,2))</f>
        <v>0</v>
      </c>
      <c r="T66" s="53">
        <f>VLOOKUP(C66,Bodování!$A$2:$B$67,2)</f>
        <v>0</v>
      </c>
      <c r="U66" s="53">
        <f>VLOOKUP(D66,Bodování!$A$2:$B$67,2)</f>
        <v>0</v>
      </c>
      <c r="V66" s="53">
        <f>VLOOKUP(E66,Bodování!$A$2:$B$67,2)</f>
        <v>0</v>
      </c>
      <c r="W66" s="53">
        <f>VLOOKUP(F66,Bodování!$A$2:$B$67,2)</f>
        <v>0</v>
      </c>
      <c r="X66" s="53">
        <f>VLOOKUP(G66,Bodování!$A$2:$B$67,2)</f>
        <v>0</v>
      </c>
      <c r="Y66" s="53">
        <f>VLOOKUP(H66,Bodování!$A$2:$B$67,2)</f>
        <v>0</v>
      </c>
      <c r="Z66" s="53">
        <f>VLOOKUP(I66,Bodování!$A$2:$B$67,2)</f>
        <v>0</v>
      </c>
      <c r="AA66" s="53">
        <f>VLOOKUP(J66,Bodování!$A$2:$B$67,2)</f>
        <v>0</v>
      </c>
      <c r="AB66" s="53">
        <f>VLOOKUP(K66,Bodování!$A$2:$B$67,2)</f>
        <v>0</v>
      </c>
      <c r="AC66" s="53">
        <f>VLOOKUP(L66,Bodování!$A$2:$B$67,2)</f>
        <v>0</v>
      </c>
      <c r="AD66" s="53">
        <f>VLOOKUP(M66,Bodování!$A$2:$B$67,2)</f>
        <v>0</v>
      </c>
      <c r="AE66" s="53">
        <f>VLOOKUP(N66,Bodování!$A$2:$B$67,2)</f>
        <v>0</v>
      </c>
      <c r="AF66" s="53">
        <f>VLOOKUP(O66,Bodování!$A$2:$B$67,2)</f>
        <v>0</v>
      </c>
      <c r="AG66" s="53">
        <f>VLOOKUP(P66,Bodování!$A$2:$B$67,2)</f>
        <v>0</v>
      </c>
      <c r="AH66" s="53">
        <f>VLOOKUP(Q66,Bodování!$A$2:$B$67,2)</f>
        <v>0</v>
      </c>
      <c r="AI66" s="12">
        <f t="shared" si="10"/>
        <v>0</v>
      </c>
      <c r="AJ66" s="12">
        <f t="shared" si="11"/>
        <v>0</v>
      </c>
      <c r="AK66" s="55">
        <f t="shared" si="12"/>
        <v>0</v>
      </c>
    </row>
    <row r="67" spans="1:37" ht="12.75" customHeight="1">
      <c r="A67" s="35">
        <f t="shared" si="8"/>
      </c>
      <c r="B67" s="45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7">
        <f t="shared" si="9"/>
        <v>0</v>
      </c>
      <c r="S67" s="47">
        <f>IF(COUNTBLANK(C67:Q67)&gt;(12-$C$2),R67,R67-VLOOKUP(AJ67,Bodování!$A$2:$B$67,2))</f>
        <v>0</v>
      </c>
      <c r="T67" s="53">
        <f>VLOOKUP(C67,Bodování!$A$2:$B$67,2)</f>
        <v>0</v>
      </c>
      <c r="U67" s="53">
        <f>VLOOKUP(D67,Bodování!$A$2:$B$67,2)</f>
        <v>0</v>
      </c>
      <c r="V67" s="53">
        <f>VLOOKUP(E67,Bodování!$A$2:$B$67,2)</f>
        <v>0</v>
      </c>
      <c r="W67" s="53">
        <f>VLOOKUP(F67,Bodování!$A$2:$B$67,2)</f>
        <v>0</v>
      </c>
      <c r="X67" s="53">
        <f>VLOOKUP(G67,Bodování!$A$2:$B$67,2)</f>
        <v>0</v>
      </c>
      <c r="Y67" s="53">
        <f>VLOOKUP(H67,Bodování!$A$2:$B$67,2)</f>
        <v>0</v>
      </c>
      <c r="Z67" s="53">
        <f>VLOOKUP(I67,Bodování!$A$2:$B$67,2)</f>
        <v>0</v>
      </c>
      <c r="AA67" s="53">
        <f>VLOOKUP(J67,Bodování!$A$2:$B$67,2)</f>
        <v>0</v>
      </c>
      <c r="AB67" s="53">
        <f>VLOOKUP(K67,Bodování!$A$2:$B$67,2)</f>
        <v>0</v>
      </c>
      <c r="AC67" s="53">
        <f>VLOOKUP(L67,Bodování!$A$2:$B$67,2)</f>
        <v>0</v>
      </c>
      <c r="AD67" s="53">
        <f>VLOOKUP(M67,Bodování!$A$2:$B$67,2)</f>
        <v>0</v>
      </c>
      <c r="AE67" s="53">
        <f>VLOOKUP(N67,Bodování!$A$2:$B$67,2)</f>
        <v>0</v>
      </c>
      <c r="AF67" s="53">
        <f>VLOOKUP(O67,Bodování!$A$2:$B$67,2)</f>
        <v>0</v>
      </c>
      <c r="AG67" s="53">
        <f>VLOOKUP(P67,Bodování!$A$2:$B$67,2)</f>
        <v>0</v>
      </c>
      <c r="AH67" s="53">
        <f>VLOOKUP(Q67,Bodování!$A$2:$B$67,2)</f>
        <v>0</v>
      </c>
      <c r="AI67" s="12">
        <f t="shared" si="10"/>
        <v>0</v>
      </c>
      <c r="AJ67" s="12">
        <f t="shared" si="11"/>
        <v>0</v>
      </c>
      <c r="AK67" s="55">
        <f t="shared" si="12"/>
        <v>0</v>
      </c>
    </row>
    <row r="68" spans="1:37" ht="12.75" customHeight="1">
      <c r="A68" s="35">
        <f t="shared" si="8"/>
      </c>
      <c r="B68" s="45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47">
        <f t="shared" si="9"/>
        <v>0</v>
      </c>
      <c r="S68" s="47">
        <f>IF(COUNTBLANK(C68:Q68)&gt;(12-$C$2),R68,R68-VLOOKUP(AJ68,Bodování!$A$2:$B$67,2))</f>
        <v>0</v>
      </c>
      <c r="T68" s="53">
        <f>VLOOKUP(C68,Bodování!$A$2:$B$67,2)</f>
        <v>0</v>
      </c>
      <c r="U68" s="53">
        <f>VLOOKUP(D68,Bodování!$A$2:$B$67,2)</f>
        <v>0</v>
      </c>
      <c r="V68" s="53">
        <f>VLOOKUP(E68,Bodování!$A$2:$B$67,2)</f>
        <v>0</v>
      </c>
      <c r="W68" s="53">
        <f>VLOOKUP(F68,Bodování!$A$2:$B$67,2)</f>
        <v>0</v>
      </c>
      <c r="X68" s="53">
        <f>VLOOKUP(G68,Bodování!$A$2:$B$67,2)</f>
        <v>0</v>
      </c>
      <c r="Y68" s="53">
        <f>VLOOKUP(H68,Bodování!$A$2:$B$67,2)</f>
        <v>0</v>
      </c>
      <c r="Z68" s="53">
        <f>VLOOKUP(I68,Bodování!$A$2:$B$67,2)</f>
        <v>0</v>
      </c>
      <c r="AA68" s="53">
        <f>VLOOKUP(J68,Bodování!$A$2:$B$67,2)</f>
        <v>0</v>
      </c>
      <c r="AB68" s="53">
        <f>VLOOKUP(K68,Bodování!$A$2:$B$67,2)</f>
        <v>0</v>
      </c>
      <c r="AC68" s="53">
        <f>VLOOKUP(L68,Bodování!$A$2:$B$67,2)</f>
        <v>0</v>
      </c>
      <c r="AD68" s="53">
        <f>VLOOKUP(M68,Bodování!$A$2:$B$67,2)</f>
        <v>0</v>
      </c>
      <c r="AE68" s="53">
        <f>VLOOKUP(N68,Bodování!$A$2:$B$67,2)</f>
        <v>0</v>
      </c>
      <c r="AF68" s="53">
        <f>VLOOKUP(O68,Bodování!$A$2:$B$67,2)</f>
        <v>0</v>
      </c>
      <c r="AG68" s="53">
        <f>VLOOKUP(P68,Bodování!$A$2:$B$67,2)</f>
        <v>0</v>
      </c>
      <c r="AH68" s="53">
        <f>VLOOKUP(Q68,Bodování!$A$2:$B$67,2)</f>
        <v>0</v>
      </c>
      <c r="AI68" s="12">
        <f t="shared" si="10"/>
        <v>0</v>
      </c>
      <c r="AJ68" s="12">
        <f t="shared" si="11"/>
        <v>0</v>
      </c>
      <c r="AK68" s="55">
        <f t="shared" si="12"/>
        <v>0</v>
      </c>
    </row>
    <row r="69" spans="1:37" ht="12.75" customHeight="1">
      <c r="A69" s="40">
        <f t="shared" si="8"/>
      </c>
      <c r="B69" s="46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8">
        <f t="shared" si="9"/>
        <v>0</v>
      </c>
      <c r="S69" s="48">
        <f>IF(COUNTBLANK(C69:Q69)&gt;(12-$C$2),R69,R69-VLOOKUP(AJ69,Bodování!$A$2:$B$67,2))</f>
        <v>0</v>
      </c>
      <c r="T69" s="54">
        <f>VLOOKUP(C69,Bodování!$A$2:$B$67,2)</f>
        <v>0</v>
      </c>
      <c r="U69" s="54">
        <f>VLOOKUP(D69,Bodování!$A$2:$B$67,2)</f>
        <v>0</v>
      </c>
      <c r="V69" s="54">
        <f>VLOOKUP(E69,Bodování!$A$2:$B$67,2)</f>
        <v>0</v>
      </c>
      <c r="W69" s="54">
        <f>VLOOKUP(F69,Bodování!$A$2:$B$67,2)</f>
        <v>0</v>
      </c>
      <c r="X69" s="54">
        <f>VLOOKUP(G69,Bodování!$A$2:$B$67,2)</f>
        <v>0</v>
      </c>
      <c r="Y69" s="54">
        <f>VLOOKUP(H69,Bodování!$A$2:$B$67,2)</f>
        <v>0</v>
      </c>
      <c r="Z69" s="54">
        <f>VLOOKUP(I69,Bodování!$A$2:$B$67,2)</f>
        <v>0</v>
      </c>
      <c r="AA69" s="54">
        <f>VLOOKUP(J69,Bodování!$A$2:$B$67,2)</f>
        <v>0</v>
      </c>
      <c r="AB69" s="54">
        <f>VLOOKUP(K69,Bodování!$A$2:$B$67,2)</f>
        <v>0</v>
      </c>
      <c r="AC69" s="54">
        <f>VLOOKUP(L69,Bodování!$A$2:$B$67,2)</f>
        <v>0</v>
      </c>
      <c r="AD69" s="54">
        <f>VLOOKUP(M69,Bodování!$A$2:$B$67,2)</f>
        <v>0</v>
      </c>
      <c r="AE69" s="54">
        <f>VLOOKUP(N69,Bodování!$A$2:$B$67,2)</f>
        <v>0</v>
      </c>
      <c r="AF69" s="54">
        <f>VLOOKUP(O69,Bodování!$A$2:$B$67,2)</f>
        <v>0</v>
      </c>
      <c r="AG69" s="54">
        <f>VLOOKUP(P69,Bodování!$A$2:$B$67,2)</f>
        <v>0</v>
      </c>
      <c r="AH69" s="54">
        <f>VLOOKUP(Q69,Bodování!$A$2:$B$67,2)</f>
        <v>0</v>
      </c>
      <c r="AI69" s="13">
        <f t="shared" si="10"/>
        <v>0</v>
      </c>
      <c r="AJ69" s="13">
        <f t="shared" si="11"/>
        <v>0</v>
      </c>
      <c r="AK69" s="56">
        <f t="shared" si="12"/>
        <v>0</v>
      </c>
    </row>
    <row r="70" ht="12.75" customHeight="1">
      <c r="C70" s="2">
        <f>IF(ISERROR(MODE(C6:C69)),"",MODE(C6:C69))</f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heet="1" objects="1" scenarios="1" sort="0"/>
  <mergeCells count="10">
    <mergeCell ref="AI3:AJ3"/>
    <mergeCell ref="AK3:AK4"/>
    <mergeCell ref="A1:F1"/>
    <mergeCell ref="A2:B2"/>
    <mergeCell ref="T2:V2"/>
    <mergeCell ref="A3:A4"/>
    <mergeCell ref="B3:B4"/>
    <mergeCell ref="C3:Q3"/>
    <mergeCell ref="R3:S3"/>
    <mergeCell ref="T3:AH3"/>
  </mergeCells>
  <conditionalFormatting sqref="A6:Q26">
    <cfRule type="expression" priority="14" dxfId="97" stopIfTrue="1">
      <formula>(RANK($S6,$S$6:$S$69)&lt;=3)</formula>
    </cfRule>
  </conditionalFormatting>
  <conditionalFormatting sqref="T27:AK69">
    <cfRule type="expression" priority="12" dxfId="98" stopIfTrue="1">
      <formula>($B25)&lt;&gt;""</formula>
    </cfRule>
    <cfRule type="expression" priority="13" dxfId="0" stopIfTrue="1">
      <formula>($B25)=""</formula>
    </cfRule>
  </conditionalFormatting>
  <conditionalFormatting sqref="AN5">
    <cfRule type="expression" priority="11" dxfId="10" stopIfTrue="1">
      <formula>MODE(AN6:AN69)&lt;&gt;""</formula>
    </cfRule>
  </conditionalFormatting>
  <conditionalFormatting sqref="AO5">
    <cfRule type="expression" priority="10" dxfId="99" stopIfTrue="1">
      <formula>MODE(AN6:AN69)&gt;=0</formula>
    </cfRule>
  </conditionalFormatting>
  <conditionalFormatting sqref="A27:I69 J28:J69 K27:Q69">
    <cfRule type="expression" priority="7" dxfId="100" stopIfTrue="1">
      <formula>AND((RANK($S27,$S$6:$S$69)&lt;=3),(RANK($S27,$S$6:$S$69)&gt;=1))</formula>
    </cfRule>
    <cfRule type="expression" priority="8" dxfId="98" stopIfTrue="1">
      <formula>($B25)&lt;&gt;""</formula>
    </cfRule>
    <cfRule type="expression" priority="9" dxfId="0" stopIfTrue="1">
      <formula>($B25)=""</formula>
    </cfRule>
  </conditionalFormatting>
  <conditionalFormatting sqref="S33:S69">
    <cfRule type="expression" priority="4" dxfId="101" stopIfTrue="1">
      <formula>AND((RANK($S33,$S$6:$S$69)&lt;=3),(RANK($S33,$S$6:$S$69)&gt;=1))</formula>
    </cfRule>
    <cfRule type="expression" priority="5" dxfId="102" stopIfTrue="1">
      <formula>($B31)&lt;&gt;""</formula>
    </cfRule>
    <cfRule type="expression" priority="6" dxfId="103" stopIfTrue="1">
      <formula>($B31)=""</formula>
    </cfRule>
  </conditionalFormatting>
  <conditionalFormatting sqref="J27">
    <cfRule type="expression" priority="1" dxfId="100">
      <formula>AND((RANK($S27,$S$6:$S$69)&lt;=3),(RANK($S27,$S$6:$S$69)&gt;=1))</formula>
    </cfRule>
    <cfRule type="expression" priority="2" dxfId="98">
      <formula>($B25)&lt;&gt;""</formula>
    </cfRule>
    <cfRule type="expression" priority="3" dxfId="0">
      <formula>($B25)=""</formula>
    </cfRule>
  </conditionalFormatting>
  <dataValidations count="1">
    <dataValidation type="whole" operator="greaterThanOrEqual" allowBlank="1" showInputMessage="1" showErrorMessage="1" sqref="C31:Q55 C6:Q26">
      <formula1>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2"/>
  <headerFooter alignWithMargins="0">
    <oddHeader>&amp;C&amp;"Arial Black,Tučné"&amp;12Čelákovice Open&amp;"Arial CE,Obyčejné"&amp;10
&amp;"Arial CE,Kurzíva"Výsledková listina&amp;R&amp;"Comic Sans MS,Tučné"RC Klub &amp;"Arial CE,Obyčejné"
&amp;"Arial CE,Tučné"&amp;8TJ Spartak&amp;"Arial CE,Obyčejné" Čelákovice</oddHeader>
    <oddFooter>&amp;L&amp;6(c) Pfe : &amp;F&amp;R&amp;8&amp;D</oddFooter>
  </headerFooter>
  <colBreaks count="1" manualBreakCount="1">
    <brk id="19" max="31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PH</Manager>
  <Company>TJ Spartak Čelákovice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</dc:title>
  <dc:subject>Čelákovice Open 2008</dc:subject>
  <dc:creator>MP</dc:creator>
  <cp:keywords/>
  <dc:description/>
  <cp:lastModifiedBy>jiri.novacek</cp:lastModifiedBy>
  <cp:lastPrinted>2019-10-02T11:00:13Z</cp:lastPrinted>
  <dcterms:created xsi:type="dcterms:W3CDTF">2007-08-20T05:50:03Z</dcterms:created>
  <dcterms:modified xsi:type="dcterms:W3CDTF">2019-11-25T18:50:51Z</dcterms:modified>
  <cp:category/>
  <cp:version/>
  <cp:contentType/>
  <cp:contentStatus/>
</cp:coreProperties>
</file>